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60" windowWidth="9150" windowHeight="3750" activeTab="1"/>
  </bookViews>
  <sheets>
    <sheet name="Modèle trop grand" sheetId="1" r:id="rId1"/>
    <sheet name="Modèle réduit pour 2010" sheetId="4" r:id="rId2"/>
  </sheets>
  <definedNames>
    <definedName name="solver_adj" localSheetId="1" hidden="1">'Modèle réduit pour 2010'!$C$20:$N$24</definedName>
    <definedName name="solver_adj" localSheetId="0" hidden="1">'Modèle trop grand'!$C$22:$N$27</definedName>
    <definedName name="solver_cvg" localSheetId="1" hidden="1">0.0001</definedName>
    <definedName name="solver_cvg" localSheetId="0" hidden="1">0.0001</definedName>
    <definedName name="solver_drv" localSheetId="1" hidden="1">1</definedName>
    <definedName name="solver_drv" localSheetId="0" hidden="1">1</definedName>
    <definedName name="solver_eng" localSheetId="1" hidden="1">2</definedName>
    <definedName name="solver_est" localSheetId="1" hidden="1">1</definedName>
    <definedName name="solver_est" localSheetId="0" hidden="1">1</definedName>
    <definedName name="solver_itr" localSheetId="1" hidden="1">100</definedName>
    <definedName name="solver_itr" localSheetId="0" hidden="1">100</definedName>
    <definedName name="solver_lhs1" localSheetId="1" hidden="1">'Modèle réduit pour 2010'!$N$32:$N$36</definedName>
    <definedName name="solver_lhs1" localSheetId="0" hidden="1">'Modèle trop grand'!$N$35:$N$40</definedName>
    <definedName name="solver_lhs2" localSheetId="1" hidden="1">'Modèle réduit pour 2010'!$C$27:$N$27</definedName>
    <definedName name="solver_lhs2" localSheetId="0" hidden="1">'Modèle trop grand'!$C$30:$N$30</definedName>
    <definedName name="solver_lhs3" localSheetId="1" hidden="1">'Modèle réduit pour 2010'!$C$28:$N$28</definedName>
    <definedName name="solver_lhs3" localSheetId="0" hidden="1">'Modèle trop grand'!$C$31:$N$31</definedName>
    <definedName name="solver_lhs4" localSheetId="1" hidden="1">'Modèle réduit pour 2010'!$C$29:$N$29</definedName>
    <definedName name="solver_lhs4" localSheetId="0" hidden="1">'Modèle trop grand'!$C$32:$N$32</definedName>
    <definedName name="solver_lhs5" localSheetId="1" hidden="1">'Modèle réduit pour 2010'!$C$32:$N$36</definedName>
    <definedName name="solver_lhs5" localSheetId="0" hidden="1">'Modèle trop grand'!$C$35:$N$40</definedName>
    <definedName name="solver_lin" localSheetId="1" hidden="1">1</definedName>
    <definedName name="solver_lin" localSheetId="0" hidden="1">1</definedName>
    <definedName name="solver_mip" localSheetId="1" hidden="1">2147483647</definedName>
    <definedName name="solver_mni" localSheetId="1" hidden="1">30</definedName>
    <definedName name="solver_mrt" localSheetId="1" hidden="1">0.075</definedName>
    <definedName name="solver_msl" localSheetId="1" hidden="1">2</definedName>
    <definedName name="solver_neg" localSheetId="1" hidden="1">1</definedName>
    <definedName name="solver_neg" localSheetId="0" hidden="1">1</definedName>
    <definedName name="solver_nod" localSheetId="1" hidden="1">2147483647</definedName>
    <definedName name="solver_num" localSheetId="1" hidden="1">5</definedName>
    <definedName name="solver_num" localSheetId="0" hidden="1">5</definedName>
    <definedName name="solver_nwt" localSheetId="1" hidden="1">1</definedName>
    <definedName name="solver_nwt" localSheetId="0" hidden="1">1</definedName>
    <definedName name="solver_opt" localSheetId="1" hidden="1">'Modèle réduit pour 2010'!$D$3</definedName>
    <definedName name="solver_opt" localSheetId="0" hidden="1">'Modèle trop grand'!$D$3</definedName>
    <definedName name="solver_pre" localSheetId="1" hidden="1">0.000001</definedName>
    <definedName name="solver_pre" localSheetId="0" hidden="1">0.000001</definedName>
    <definedName name="solver_rbv" localSheetId="1" hidden="1">1</definedName>
    <definedName name="solver_rel1" localSheetId="1" hidden="1">2</definedName>
    <definedName name="solver_rel1" localSheetId="0" hidden="1">2</definedName>
    <definedName name="solver_rel2" localSheetId="1" hidden="1">1</definedName>
    <definedName name="solver_rel2" localSheetId="0" hidden="1">1</definedName>
    <definedName name="solver_rel3" localSheetId="1" hidden="1">1</definedName>
    <definedName name="solver_rel3" localSheetId="0" hidden="1">1</definedName>
    <definedName name="solver_rel4" localSheetId="1" hidden="1">1</definedName>
    <definedName name="solver_rel4" localSheetId="0" hidden="1">1</definedName>
    <definedName name="solver_rel5" localSheetId="1" hidden="1">3</definedName>
    <definedName name="solver_rel5" localSheetId="0" hidden="1">3</definedName>
    <definedName name="solver_rhs1" localSheetId="1" hidden="1">'Modèle réduit pour 2010'!$E$6:$E$10</definedName>
    <definedName name="solver_rhs1" localSheetId="0" hidden="1">'Modèle trop grand'!$E$6:$E$11</definedName>
    <definedName name="solver_rhs2" localSheetId="1" hidden="1">'Modèle réduit pour 2010'!$Q$27</definedName>
    <definedName name="solver_rhs2" localSheetId="0" hidden="1">'Modèle trop grand'!$Q$30</definedName>
    <definedName name="solver_rhs3" localSheetId="1" hidden="1">'Modèle réduit pour 2010'!$Q$28</definedName>
    <definedName name="solver_rhs3" localSheetId="0" hidden="1">'Modèle trop grand'!$Q$31</definedName>
    <definedName name="solver_rhs4" localSheetId="1" hidden="1">'Modèle réduit pour 2010'!$Q$29</definedName>
    <definedName name="solver_rhs4" localSheetId="0" hidden="1">'Modèle trop grand'!$Q$32</definedName>
    <definedName name="solver_rhs5" localSheetId="1" hidden="1">0</definedName>
    <definedName name="solver_rhs5" localSheetId="0" hidden="1">0</definedName>
    <definedName name="solver_rlx" localSheetId="1" hidden="1">1</definedName>
    <definedName name="solver_rsd" localSheetId="1" hidden="1">0</definedName>
    <definedName name="solver_scl" localSheetId="1" hidden="1">2</definedName>
    <definedName name="solver_scl" localSheetId="0" hidden="1">2</definedName>
    <definedName name="solver_sho" localSheetId="1" hidden="1">2</definedName>
    <definedName name="solver_sho" localSheetId="0" hidden="1">2</definedName>
    <definedName name="solver_ssz" localSheetId="1" hidden="1">100</definedName>
    <definedName name="solver_tim" localSheetId="1" hidden="1">100</definedName>
    <definedName name="solver_tim" localSheetId="0" hidden="1">100</definedName>
    <definedName name="solver_tol" localSheetId="1" hidden="1">0.05</definedName>
    <definedName name="solver_tol" localSheetId="0" hidden="1">0.05</definedName>
    <definedName name="solver_typ" localSheetId="1" hidden="1">2</definedName>
    <definedName name="solver_typ" localSheetId="0" hidden="1">2</definedName>
    <definedName name="solver_val" localSheetId="1" hidden="1">0</definedName>
    <definedName name="solver_val" localSheetId="0" hidden="1">0</definedName>
    <definedName name="solver_ver" localSheetId="1" hidden="1">3</definedName>
  </definedNames>
  <calcPr calcId="144525"/>
</workbook>
</file>

<file path=xl/calcChain.xml><?xml version="1.0" encoding="utf-8"?>
<calcChain xmlns="http://schemas.openxmlformats.org/spreadsheetml/2006/main">
  <c r="B36" i="4" l="1"/>
  <c r="C36" i="4" s="1"/>
  <c r="B35" i="4"/>
  <c r="C35" i="4" s="1"/>
  <c r="B34" i="4"/>
  <c r="C34" i="4" s="1"/>
  <c r="B33" i="4"/>
  <c r="C33" i="4" s="1"/>
  <c r="B32" i="4"/>
  <c r="C32" i="4" s="1"/>
  <c r="C29" i="4"/>
  <c r="N28" i="4"/>
  <c r="M28" i="4"/>
  <c r="L28" i="4"/>
  <c r="K28" i="4"/>
  <c r="J28" i="4"/>
  <c r="I28" i="4"/>
  <c r="H28" i="4"/>
  <c r="G28" i="4"/>
  <c r="F28" i="4"/>
  <c r="E28" i="4"/>
  <c r="D28" i="4"/>
  <c r="C28" i="4"/>
  <c r="N27" i="4"/>
  <c r="M27" i="4"/>
  <c r="L27" i="4"/>
  <c r="K27" i="4"/>
  <c r="J27" i="4"/>
  <c r="I27" i="4"/>
  <c r="H27" i="4"/>
  <c r="G27" i="4"/>
  <c r="F27" i="4"/>
  <c r="E27" i="4"/>
  <c r="D27" i="4"/>
  <c r="C27" i="4"/>
  <c r="P24" i="4"/>
  <c r="P23" i="4"/>
  <c r="P22" i="4"/>
  <c r="P21" i="4"/>
  <c r="P20" i="4"/>
  <c r="P25" i="4" s="1"/>
  <c r="P23" i="1"/>
  <c r="P24" i="1"/>
  <c r="P25" i="1"/>
  <c r="P26" i="1"/>
  <c r="P27" i="1"/>
  <c r="P22" i="1"/>
  <c r="D31" i="1"/>
  <c r="E31" i="1"/>
  <c r="F31" i="1"/>
  <c r="G31" i="1"/>
  <c r="H31" i="1"/>
  <c r="I31" i="1"/>
  <c r="J31" i="1"/>
  <c r="K31" i="1"/>
  <c r="L31" i="1"/>
  <c r="M31" i="1"/>
  <c r="N31" i="1"/>
  <c r="C31" i="1"/>
  <c r="D30" i="1"/>
  <c r="E30" i="1"/>
  <c r="F30" i="1"/>
  <c r="G30" i="1"/>
  <c r="H30" i="1"/>
  <c r="I30" i="1"/>
  <c r="J30" i="1"/>
  <c r="K30" i="1"/>
  <c r="L30" i="1"/>
  <c r="M30" i="1"/>
  <c r="N30" i="1"/>
  <c r="C30" i="1"/>
  <c r="B40" i="1"/>
  <c r="C40" i="1"/>
  <c r="B36" i="1"/>
  <c r="C36" i="1"/>
  <c r="B37" i="1"/>
  <c r="C37" i="1"/>
  <c r="B38" i="1"/>
  <c r="C38" i="1"/>
  <c r="B39" i="1"/>
  <c r="C39" i="1"/>
  <c r="B35" i="1"/>
  <c r="C35" i="1"/>
  <c r="P28" i="1"/>
  <c r="D35" i="1"/>
  <c r="C32" i="1"/>
  <c r="D36" i="1"/>
  <c r="E36" i="1"/>
  <c r="F36" i="1"/>
  <c r="G36" i="1"/>
  <c r="H36" i="1"/>
  <c r="I36" i="1"/>
  <c r="J36" i="1"/>
  <c r="K36" i="1"/>
  <c r="L36" i="1"/>
  <c r="M36" i="1"/>
  <c r="N36" i="1"/>
  <c r="D38" i="1"/>
  <c r="E38" i="1"/>
  <c r="F38" i="1"/>
  <c r="G38" i="1"/>
  <c r="H38" i="1"/>
  <c r="I38" i="1"/>
  <c r="J38" i="1"/>
  <c r="K38" i="1"/>
  <c r="L38" i="1"/>
  <c r="M38" i="1"/>
  <c r="N38" i="1"/>
  <c r="D39" i="1"/>
  <c r="E39" i="1"/>
  <c r="F39" i="1"/>
  <c r="G39" i="1"/>
  <c r="H39" i="1"/>
  <c r="I39" i="1"/>
  <c r="J39" i="1"/>
  <c r="K39" i="1"/>
  <c r="L39" i="1"/>
  <c r="M39" i="1"/>
  <c r="N39" i="1"/>
  <c r="D37" i="1"/>
  <c r="E37" i="1"/>
  <c r="F37" i="1"/>
  <c r="G37" i="1"/>
  <c r="H37" i="1"/>
  <c r="I37" i="1"/>
  <c r="J37" i="1"/>
  <c r="K37" i="1"/>
  <c r="L37" i="1"/>
  <c r="M37" i="1"/>
  <c r="N37" i="1"/>
  <c r="D40" i="1"/>
  <c r="E40" i="1"/>
  <c r="F40" i="1"/>
  <c r="G40" i="1"/>
  <c r="H40" i="1"/>
  <c r="I40" i="1"/>
  <c r="J40" i="1"/>
  <c r="K40" i="1"/>
  <c r="L40" i="1"/>
  <c r="M40" i="1"/>
  <c r="N40" i="1"/>
  <c r="P37" i="1"/>
  <c r="P38" i="1"/>
  <c r="D32" i="1"/>
  <c r="E35" i="1"/>
  <c r="P40" i="1"/>
  <c r="P39" i="1"/>
  <c r="P36" i="1"/>
  <c r="E32" i="1"/>
  <c r="F35" i="1"/>
  <c r="F32" i="1"/>
  <c r="G35" i="1"/>
  <c r="H35" i="1"/>
  <c r="G32" i="1"/>
  <c r="H32" i="1"/>
  <c r="I35" i="1"/>
  <c r="I32" i="1"/>
  <c r="J35" i="1"/>
  <c r="J32" i="1"/>
  <c r="K35" i="1"/>
  <c r="L35" i="1"/>
  <c r="K32" i="1"/>
  <c r="L32" i="1"/>
  <c r="M35" i="1"/>
  <c r="M32" i="1"/>
  <c r="N35" i="1"/>
  <c r="N32" i="1"/>
  <c r="P35" i="1"/>
  <c r="P41" i="1"/>
  <c r="D3" i="1"/>
  <c r="D32" i="4" l="1"/>
  <c r="D33" i="4"/>
  <c r="E33" i="4" s="1"/>
  <c r="F33" i="4" s="1"/>
  <c r="G33" i="4" s="1"/>
  <c r="H33" i="4" s="1"/>
  <c r="I33" i="4" s="1"/>
  <c r="J33" i="4" s="1"/>
  <c r="K33" i="4" s="1"/>
  <c r="L33" i="4" s="1"/>
  <c r="M33" i="4" s="1"/>
  <c r="N33" i="4" s="1"/>
  <c r="D34" i="4"/>
  <c r="E34" i="4" s="1"/>
  <c r="F34" i="4" s="1"/>
  <c r="G34" i="4" s="1"/>
  <c r="H34" i="4" s="1"/>
  <c r="I34" i="4" s="1"/>
  <c r="J34" i="4" s="1"/>
  <c r="K34" i="4" s="1"/>
  <c r="L34" i="4" s="1"/>
  <c r="M34" i="4" s="1"/>
  <c r="N34" i="4" s="1"/>
  <c r="D35" i="4"/>
  <c r="E35" i="4" s="1"/>
  <c r="F35" i="4" s="1"/>
  <c r="G35" i="4" s="1"/>
  <c r="H35" i="4" s="1"/>
  <c r="I35" i="4" s="1"/>
  <c r="J35" i="4" s="1"/>
  <c r="K35" i="4" s="1"/>
  <c r="L35" i="4" s="1"/>
  <c r="M35" i="4" s="1"/>
  <c r="N35" i="4" s="1"/>
  <c r="D36" i="4"/>
  <c r="E36" i="4" s="1"/>
  <c r="F36" i="4" s="1"/>
  <c r="G36" i="4" s="1"/>
  <c r="H36" i="4" s="1"/>
  <c r="I36" i="4" s="1"/>
  <c r="J36" i="4" s="1"/>
  <c r="K36" i="4" s="1"/>
  <c r="L36" i="4" s="1"/>
  <c r="M36" i="4" s="1"/>
  <c r="N36" i="4" s="1"/>
  <c r="P36" i="4" l="1"/>
  <c r="P35" i="4"/>
  <c r="P34" i="4"/>
  <c r="P33" i="4"/>
  <c r="E32" i="4"/>
  <c r="D29" i="4"/>
  <c r="F32" i="4" l="1"/>
  <c r="E29" i="4"/>
  <c r="G32" i="4" l="1"/>
  <c r="F29" i="4"/>
  <c r="H32" i="4" l="1"/>
  <c r="G29" i="4"/>
  <c r="I32" i="4" l="1"/>
  <c r="H29" i="4"/>
  <c r="J32" i="4" l="1"/>
  <c r="I29" i="4"/>
  <c r="K32" i="4" l="1"/>
  <c r="J29" i="4"/>
  <c r="L32" i="4" l="1"/>
  <c r="K29" i="4"/>
  <c r="M32" i="4" l="1"/>
  <c r="L29" i="4"/>
  <c r="N32" i="4" l="1"/>
  <c r="M29" i="4"/>
  <c r="N29" i="4" l="1"/>
  <c r="P32" i="4"/>
  <c r="P37" i="4" s="1"/>
  <c r="D3" i="4" s="1"/>
</calcChain>
</file>

<file path=xl/sharedStrings.xml><?xml version="1.0" encoding="utf-8"?>
<sst xmlns="http://schemas.openxmlformats.org/spreadsheetml/2006/main" count="120" uniqueCount="37">
  <si>
    <t xml:space="preserve"> </t>
  </si>
  <si>
    <t>Coût total</t>
  </si>
  <si>
    <t>V1</t>
  </si>
  <si>
    <t>V2</t>
  </si>
  <si>
    <t>V3</t>
  </si>
  <si>
    <t>V4</t>
  </si>
  <si>
    <t>V5</t>
  </si>
  <si>
    <t>V6</t>
  </si>
  <si>
    <t>Production</t>
  </si>
  <si>
    <t>Stockage</t>
  </si>
  <si>
    <t>Stock</t>
  </si>
  <si>
    <t>Tut</t>
  </si>
  <si>
    <t>Tum</t>
  </si>
  <si>
    <t>Tzs</t>
  </si>
  <si>
    <t>SF</t>
  </si>
  <si>
    <t>SI</t>
  </si>
  <si>
    <t>Csi</t>
  </si>
  <si>
    <t>Ci</t>
  </si>
  <si>
    <t>Coût de production</t>
  </si>
  <si>
    <t>Coût de stockage</t>
  </si>
  <si>
    <t>Temps unitaire de travail</t>
  </si>
  <si>
    <t>Taille de la zone de stockage</t>
  </si>
  <si>
    <t>Demande</t>
  </si>
  <si>
    <t>Capacités</t>
  </si>
  <si>
    <t>Travail humain</t>
  </si>
  <si>
    <t>Machines</t>
  </si>
  <si>
    <t>CAT</t>
  </si>
  <si>
    <t>CAM</t>
  </si>
  <si>
    <t>CAZ</t>
  </si>
  <si>
    <t>Total</t>
  </si>
  <si>
    <t>Coût production</t>
  </si>
  <si>
    <t>Coût stockage</t>
  </si>
  <si>
    <t>C7-Verres : production de verres.</t>
  </si>
  <si>
    <t>Stock initial</t>
  </si>
  <si>
    <t>Stock final</t>
  </si>
  <si>
    <t>Temps d'utilisation machines</t>
  </si>
  <si>
    <t>C7-Verres : production de verres (version avec 5 types de verres pour Excel 2010)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</si>
</sst>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-40C]_-;\-* #,##0.00\ [$€-40C]_-;_-* &quot;-&quot;??\ [$€-40C]_-;_-@_-"/>
  </numFmts>
  <fonts count="9" x14ac:knownFonts="1">
    <font>
      <sz val="10"/>
      <name val="Arial"/>
    </font>
    <font>
      <sz val="8"/>
      <name val="Arial"/>
      <family val="2"/>
    </font>
    <font>
      <sz val="20"/>
      <color theme="1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1" fontId="5" fillId="2" borderId="2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1" fontId="5" fillId="3" borderId="2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164" fontId="4" fillId="0" borderId="2" xfId="0" applyNumberFormat="1" applyFont="1" applyBorder="1" applyAlignment="1">
      <alignment horizontal="center" vertical="center"/>
    </xf>
    <xf numFmtId="164" fontId="6" fillId="4" borderId="4" xfId="0" applyNumberFormat="1" applyFont="1" applyFill="1" applyBorder="1" applyAlignment="1">
      <alignment horizontal="center" vertical="center" wrapText="1"/>
    </xf>
    <xf numFmtId="164" fontId="6" fillId="4" borderId="5" xfId="0" applyNumberFormat="1" applyFont="1" applyFill="1" applyBorder="1" applyAlignment="1">
      <alignment horizontal="center" vertical="center" wrapText="1"/>
    </xf>
    <xf numFmtId="164" fontId="6" fillId="4" borderId="6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'Modèle trop grand'!$A$22</c:f>
              <c:strCache>
                <c:ptCount val="1"/>
                <c:pt idx="0">
                  <c:v>V1</c:v>
                </c:pt>
              </c:strCache>
            </c:strRef>
          </c:tx>
          <c:invertIfNegative val="0"/>
          <c:val>
            <c:numRef>
              <c:f>'Modèle trop grand'!$C$22:$N$22</c:f>
              <c:numCache>
                <c:formatCode>General</c:formatCode>
                <c:ptCount val="12"/>
                <c:pt idx="0">
                  <c:v>8.7599999999998666</c:v>
                </c:pt>
                <c:pt idx="1">
                  <c:v>5.48</c:v>
                </c:pt>
                <c:pt idx="2">
                  <c:v>0.56000000000002081</c:v>
                </c:pt>
                <c:pt idx="3">
                  <c:v>30.200000000000106</c:v>
                </c:pt>
                <c:pt idx="4">
                  <c:v>27.360000000000024</c:v>
                </c:pt>
                <c:pt idx="5">
                  <c:v>8.6399999999999917</c:v>
                </c:pt>
                <c:pt idx="6">
                  <c:v>22.999999999999972</c:v>
                </c:pt>
                <c:pt idx="7">
                  <c:v>19.999999999999989</c:v>
                </c:pt>
                <c:pt idx="8">
                  <c:v>29</c:v>
                </c:pt>
                <c:pt idx="9">
                  <c:v>30.000000000000018</c:v>
                </c:pt>
                <c:pt idx="10">
                  <c:v>27.999999999999925</c:v>
                </c:pt>
                <c:pt idx="11">
                  <c:v>42.000000000000007</c:v>
                </c:pt>
              </c:numCache>
            </c:numRef>
          </c:val>
        </c:ser>
        <c:ser>
          <c:idx val="1"/>
          <c:order val="1"/>
          <c:tx>
            <c:strRef>
              <c:f>'Modèle trop grand'!$A$23</c:f>
              <c:strCache>
                <c:ptCount val="1"/>
                <c:pt idx="0">
                  <c:v>V2</c:v>
                </c:pt>
              </c:strCache>
            </c:strRef>
          </c:tx>
          <c:invertIfNegative val="0"/>
          <c:val>
            <c:numRef>
              <c:f>'Modèle trop grand'!$C$23:$N$23</c:f>
              <c:numCache>
                <c:formatCode>General</c:formatCode>
                <c:ptCount val="12"/>
                <c:pt idx="0">
                  <c:v>0</c:v>
                </c:pt>
                <c:pt idx="1">
                  <c:v>16.000000000000004</c:v>
                </c:pt>
                <c:pt idx="2">
                  <c:v>22.999999999999989</c:v>
                </c:pt>
                <c:pt idx="3">
                  <c:v>19.999999999999989</c:v>
                </c:pt>
                <c:pt idx="4">
                  <c:v>11.000000000000007</c:v>
                </c:pt>
                <c:pt idx="5">
                  <c:v>10.000000000000002</c:v>
                </c:pt>
                <c:pt idx="6">
                  <c:v>12.000000000000036</c:v>
                </c:pt>
                <c:pt idx="7">
                  <c:v>33.999999999999993</c:v>
                </c:pt>
                <c:pt idx="8">
                  <c:v>21.000000000000007</c:v>
                </c:pt>
                <c:pt idx="9">
                  <c:v>23.000000000000014</c:v>
                </c:pt>
                <c:pt idx="10">
                  <c:v>29.99999999999995</c:v>
                </c:pt>
                <c:pt idx="11">
                  <c:v>21.999999999999954</c:v>
                </c:pt>
              </c:numCache>
            </c:numRef>
          </c:val>
        </c:ser>
        <c:ser>
          <c:idx val="2"/>
          <c:order val="2"/>
          <c:tx>
            <c:strRef>
              <c:f>'Modèle trop grand'!$A$24</c:f>
              <c:strCache>
                <c:ptCount val="1"/>
                <c:pt idx="0">
                  <c:v>V3</c:v>
                </c:pt>
              </c:strCache>
            </c:strRef>
          </c:tx>
          <c:invertIfNegative val="0"/>
          <c:val>
            <c:numRef>
              <c:f>'Modèle trop grand'!$C$24:$N$24</c:f>
              <c:numCache>
                <c:formatCode>General</c:formatCode>
                <c:ptCount val="12"/>
                <c:pt idx="0">
                  <c:v>18.000000000000021</c:v>
                </c:pt>
                <c:pt idx="1">
                  <c:v>34.999999999999993</c:v>
                </c:pt>
                <c:pt idx="2">
                  <c:v>16.999999999999986</c:v>
                </c:pt>
                <c:pt idx="3">
                  <c:v>9.9999999999999893</c:v>
                </c:pt>
                <c:pt idx="4">
                  <c:v>9.0000000000000178</c:v>
                </c:pt>
                <c:pt idx="5">
                  <c:v>20.999999999999989</c:v>
                </c:pt>
                <c:pt idx="6">
                  <c:v>23.000000000000011</c:v>
                </c:pt>
                <c:pt idx="7">
                  <c:v>14.999999999999989</c:v>
                </c:pt>
                <c:pt idx="8">
                  <c:v>10.000000000000039</c:v>
                </c:pt>
                <c:pt idx="9" formatCode="0">
                  <c:v>2.1819892638413187E-27</c:v>
                </c:pt>
                <c:pt idx="10">
                  <c:v>12.999999999999989</c:v>
                </c:pt>
                <c:pt idx="11">
                  <c:v>26.999999999999986</c:v>
                </c:pt>
              </c:numCache>
            </c:numRef>
          </c:val>
        </c:ser>
        <c:ser>
          <c:idx val="3"/>
          <c:order val="3"/>
          <c:tx>
            <c:strRef>
              <c:f>'Modèle trop grand'!$A$25</c:f>
              <c:strCache>
                <c:ptCount val="1"/>
                <c:pt idx="0">
                  <c:v>V4</c:v>
                </c:pt>
              </c:strCache>
            </c:strRef>
          </c:tx>
          <c:invertIfNegative val="0"/>
          <c:val>
            <c:numRef>
              <c:f>'Modèle trop grand'!$C$25:$N$25</c:f>
              <c:numCache>
                <c:formatCode>General</c:formatCode>
                <c:ptCount val="12"/>
                <c:pt idx="0">
                  <c:v>15.999999999999996</c:v>
                </c:pt>
                <c:pt idx="1">
                  <c:v>45.000000000000007</c:v>
                </c:pt>
                <c:pt idx="2">
                  <c:v>23.99999999999995</c:v>
                </c:pt>
                <c:pt idx="3">
                  <c:v>38.000000000000014</c:v>
                </c:pt>
                <c:pt idx="4">
                  <c:v>41.000000000000036</c:v>
                </c:pt>
                <c:pt idx="5">
                  <c:v>19.999999999999975</c:v>
                </c:pt>
                <c:pt idx="6">
                  <c:v>19.000000000000007</c:v>
                </c:pt>
                <c:pt idx="7">
                  <c:v>37.000000000000064</c:v>
                </c:pt>
                <c:pt idx="8">
                  <c:v>28.000000000000011</c:v>
                </c:pt>
                <c:pt idx="9">
                  <c:v>12</c:v>
                </c:pt>
                <c:pt idx="10">
                  <c:v>29.999999999999936</c:v>
                </c:pt>
                <c:pt idx="11">
                  <c:v>47.000000000000064</c:v>
                </c:pt>
              </c:numCache>
            </c:numRef>
          </c:val>
        </c:ser>
        <c:ser>
          <c:idx val="4"/>
          <c:order val="4"/>
          <c:tx>
            <c:strRef>
              <c:f>'Modèle trop grand'!$A$26</c:f>
              <c:strCache>
                <c:ptCount val="1"/>
                <c:pt idx="0">
                  <c:v>V5</c:v>
                </c:pt>
              </c:strCache>
            </c:strRef>
          </c:tx>
          <c:invertIfNegative val="0"/>
          <c:val>
            <c:numRef>
              <c:f>'Modèle trop grand'!$C$26:$N$26</c:f>
              <c:numCache>
                <c:formatCode>General</c:formatCode>
                <c:ptCount val="12"/>
                <c:pt idx="0">
                  <c:v>47.680000000000007</c:v>
                </c:pt>
                <c:pt idx="1">
                  <c:v>14.640000000000009</c:v>
                </c:pt>
                <c:pt idx="2">
                  <c:v>35.08000000000002</c:v>
                </c:pt>
                <c:pt idx="3">
                  <c:v>14.349999999999961</c:v>
                </c:pt>
                <c:pt idx="4">
                  <c:v>23.479999999999947</c:v>
                </c:pt>
                <c:pt idx="5">
                  <c:v>22.770000000000035</c:v>
                </c:pt>
                <c:pt idx="6">
                  <c:v>43.749999999999972</c:v>
                </c:pt>
                <c:pt idx="7">
                  <c:v>0</c:v>
                </c:pt>
                <c:pt idx="8">
                  <c:v>26.499999999999932</c:v>
                </c:pt>
                <c:pt idx="9">
                  <c:v>2.7500000000001421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5"/>
          <c:order val="5"/>
          <c:tx>
            <c:strRef>
              <c:f>'Modèle trop grand'!$A$27</c:f>
              <c:strCache>
                <c:ptCount val="1"/>
                <c:pt idx="0">
                  <c:v>V6</c:v>
                </c:pt>
              </c:strCache>
            </c:strRef>
          </c:tx>
          <c:invertIfNegative val="0"/>
          <c:val>
            <c:numRef>
              <c:f>'Modèle trop grand'!$C$27:$N$27</c:f>
              <c:numCache>
                <c:formatCode>General</c:formatCode>
                <c:ptCount val="12"/>
                <c:pt idx="0">
                  <c:v>12.000000000000005</c:v>
                </c:pt>
                <c:pt idx="1">
                  <c:v>17.999999999999993</c:v>
                </c:pt>
                <c:pt idx="2">
                  <c:v>19.999999999999996</c:v>
                </c:pt>
                <c:pt idx="3">
                  <c:v>19.000000000000004</c:v>
                </c:pt>
                <c:pt idx="4">
                  <c:v>18.000000000000004</c:v>
                </c:pt>
                <c:pt idx="5">
                  <c:v>35</c:v>
                </c:pt>
                <c:pt idx="6">
                  <c:v>0.75000000000001699</c:v>
                </c:pt>
                <c:pt idx="7">
                  <c:v>27.249999999999979</c:v>
                </c:pt>
                <c:pt idx="8">
                  <c:v>12.000000000000036</c:v>
                </c:pt>
                <c:pt idx="9">
                  <c:v>48.999999999999829</c:v>
                </c:pt>
                <c:pt idx="10">
                  <c:v>29.250000000000149</c:v>
                </c:pt>
                <c:pt idx="11">
                  <c:v>5.7499999999999929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86143360"/>
        <c:axId val="86146048"/>
      </c:barChart>
      <c:catAx>
        <c:axId val="86143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Semaines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6146048"/>
        <c:crosses val="autoZero"/>
        <c:auto val="1"/>
        <c:lblAlgn val="ctr"/>
        <c:lblOffset val="100"/>
        <c:noMultiLvlLbl val="0"/>
      </c:catAx>
      <c:valAx>
        <c:axId val="86146048"/>
        <c:scaling>
          <c:orientation val="minMax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1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Production cumulée par type de verres </a:t>
                </a:r>
              </a:p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1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(en milliers de verres)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6143360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'Modèle réduit pour 2010'!$A$20</c:f>
              <c:strCache>
                <c:ptCount val="1"/>
                <c:pt idx="0">
                  <c:v>V1</c:v>
                </c:pt>
              </c:strCache>
            </c:strRef>
          </c:tx>
          <c:invertIfNegative val="0"/>
          <c:val>
            <c:numRef>
              <c:f>'Modèle réduit pour 2010'!$C$20:$N$20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10</c:v>
                </c:pt>
                <c:pt idx="3">
                  <c:v>35</c:v>
                </c:pt>
                <c:pt idx="4">
                  <c:v>17</c:v>
                </c:pt>
                <c:pt idx="5">
                  <c:v>19</c:v>
                </c:pt>
                <c:pt idx="6">
                  <c:v>23</c:v>
                </c:pt>
                <c:pt idx="7">
                  <c:v>20</c:v>
                </c:pt>
                <c:pt idx="8">
                  <c:v>29</c:v>
                </c:pt>
                <c:pt idx="9">
                  <c:v>30</c:v>
                </c:pt>
                <c:pt idx="10">
                  <c:v>28</c:v>
                </c:pt>
                <c:pt idx="11">
                  <c:v>42</c:v>
                </c:pt>
              </c:numCache>
            </c:numRef>
          </c:val>
        </c:ser>
        <c:ser>
          <c:idx val="1"/>
          <c:order val="1"/>
          <c:tx>
            <c:strRef>
              <c:f>'Modèle réduit pour 2010'!$A$21</c:f>
              <c:strCache>
                <c:ptCount val="1"/>
                <c:pt idx="0">
                  <c:v>V2</c:v>
                </c:pt>
              </c:strCache>
            </c:strRef>
          </c:tx>
          <c:invertIfNegative val="0"/>
          <c:val>
            <c:numRef>
              <c:f>'Modèle réduit pour 2010'!$C$21:$N$21</c:f>
              <c:numCache>
                <c:formatCode>General</c:formatCode>
                <c:ptCount val="12"/>
                <c:pt idx="0">
                  <c:v>0</c:v>
                </c:pt>
                <c:pt idx="1">
                  <c:v>16</c:v>
                </c:pt>
                <c:pt idx="2">
                  <c:v>22.999999999999996</c:v>
                </c:pt>
                <c:pt idx="3">
                  <c:v>20.000000000000004</c:v>
                </c:pt>
                <c:pt idx="4">
                  <c:v>11.000000000000002</c:v>
                </c:pt>
                <c:pt idx="5">
                  <c:v>10.000000000000002</c:v>
                </c:pt>
                <c:pt idx="6">
                  <c:v>11.999999999999998</c:v>
                </c:pt>
                <c:pt idx="7">
                  <c:v>34</c:v>
                </c:pt>
                <c:pt idx="8">
                  <c:v>21.000000000000007</c:v>
                </c:pt>
                <c:pt idx="9">
                  <c:v>22.999999999999996</c:v>
                </c:pt>
                <c:pt idx="10">
                  <c:v>30</c:v>
                </c:pt>
                <c:pt idx="11">
                  <c:v>22</c:v>
                </c:pt>
              </c:numCache>
            </c:numRef>
          </c:val>
        </c:ser>
        <c:ser>
          <c:idx val="2"/>
          <c:order val="2"/>
          <c:tx>
            <c:strRef>
              <c:f>'Modèle réduit pour 2010'!$A$22</c:f>
              <c:strCache>
                <c:ptCount val="1"/>
                <c:pt idx="0">
                  <c:v>V3</c:v>
                </c:pt>
              </c:strCache>
            </c:strRef>
          </c:tx>
          <c:invertIfNegative val="0"/>
          <c:val>
            <c:numRef>
              <c:f>'Modèle réduit pour 2010'!$C$22:$N$22</c:f>
              <c:numCache>
                <c:formatCode>General</c:formatCode>
                <c:ptCount val="12"/>
                <c:pt idx="0">
                  <c:v>18</c:v>
                </c:pt>
                <c:pt idx="1">
                  <c:v>35.000000000000007</c:v>
                </c:pt>
                <c:pt idx="2">
                  <c:v>17.000000000000036</c:v>
                </c:pt>
                <c:pt idx="3">
                  <c:v>9.9999999999999947</c:v>
                </c:pt>
                <c:pt idx="4">
                  <c:v>8.9999999999999893</c:v>
                </c:pt>
                <c:pt idx="5">
                  <c:v>21.000000000000004</c:v>
                </c:pt>
                <c:pt idx="6">
                  <c:v>23</c:v>
                </c:pt>
                <c:pt idx="7">
                  <c:v>15</c:v>
                </c:pt>
                <c:pt idx="8">
                  <c:v>10</c:v>
                </c:pt>
                <c:pt idx="9" formatCode="0">
                  <c:v>0</c:v>
                </c:pt>
                <c:pt idx="10">
                  <c:v>13</c:v>
                </c:pt>
                <c:pt idx="11">
                  <c:v>27</c:v>
                </c:pt>
              </c:numCache>
            </c:numRef>
          </c:val>
        </c:ser>
        <c:ser>
          <c:idx val="3"/>
          <c:order val="3"/>
          <c:tx>
            <c:strRef>
              <c:f>'Modèle réduit pour 2010'!$A$23</c:f>
              <c:strCache>
                <c:ptCount val="1"/>
                <c:pt idx="0">
                  <c:v>V4</c:v>
                </c:pt>
              </c:strCache>
            </c:strRef>
          </c:tx>
          <c:invertIfNegative val="0"/>
          <c:val>
            <c:numRef>
              <c:f>'Modèle réduit pour 2010'!$C$23:$N$23</c:f>
              <c:numCache>
                <c:formatCode>General</c:formatCode>
                <c:ptCount val="12"/>
                <c:pt idx="0">
                  <c:v>15.999999999999998</c:v>
                </c:pt>
                <c:pt idx="1">
                  <c:v>45.000000000000014</c:v>
                </c:pt>
                <c:pt idx="2">
                  <c:v>24</c:v>
                </c:pt>
                <c:pt idx="3">
                  <c:v>38</c:v>
                </c:pt>
                <c:pt idx="4">
                  <c:v>41.000000000000036</c:v>
                </c:pt>
                <c:pt idx="5">
                  <c:v>19.999999999999993</c:v>
                </c:pt>
                <c:pt idx="6">
                  <c:v>19</c:v>
                </c:pt>
                <c:pt idx="7">
                  <c:v>36.999999999999993</c:v>
                </c:pt>
                <c:pt idx="8">
                  <c:v>28.000000000000007</c:v>
                </c:pt>
                <c:pt idx="9">
                  <c:v>12.000000000000007</c:v>
                </c:pt>
                <c:pt idx="10">
                  <c:v>30</c:v>
                </c:pt>
                <c:pt idx="11">
                  <c:v>47</c:v>
                </c:pt>
              </c:numCache>
            </c:numRef>
          </c:val>
        </c:ser>
        <c:ser>
          <c:idx val="4"/>
          <c:order val="4"/>
          <c:tx>
            <c:strRef>
              <c:f>'Modèle réduit pour 2010'!$A$24</c:f>
              <c:strCache>
                <c:ptCount val="1"/>
                <c:pt idx="0">
                  <c:v>V5</c:v>
                </c:pt>
              </c:strCache>
            </c:strRef>
          </c:tx>
          <c:invertIfNegative val="0"/>
          <c:val>
            <c:numRef>
              <c:f>'Modèle réduit pour 2010'!$C$24:$N$24</c:f>
              <c:numCache>
                <c:formatCode>General</c:formatCode>
                <c:ptCount val="12"/>
                <c:pt idx="0">
                  <c:v>22.999999999999996</c:v>
                </c:pt>
                <c:pt idx="1">
                  <c:v>19.999999999999993</c:v>
                </c:pt>
                <c:pt idx="2">
                  <c:v>23.000000000000007</c:v>
                </c:pt>
                <c:pt idx="3">
                  <c:v>15</c:v>
                </c:pt>
                <c:pt idx="4">
                  <c:v>10</c:v>
                </c:pt>
                <c:pt idx="5">
                  <c:v>22</c:v>
                </c:pt>
                <c:pt idx="6">
                  <c:v>20.749999999999982</c:v>
                </c:pt>
                <c:pt idx="7">
                  <c:v>27.250000000000004</c:v>
                </c:pt>
                <c:pt idx="8">
                  <c:v>28.000000000000004</c:v>
                </c:pt>
                <c:pt idx="9">
                  <c:v>7</c:v>
                </c:pt>
                <c:pt idx="10">
                  <c:v>29.25</c:v>
                </c:pt>
                <c:pt idx="11">
                  <c:v>5.75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104099840"/>
        <c:axId val="104669184"/>
      </c:barChart>
      <c:catAx>
        <c:axId val="104099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Semaines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4669184"/>
        <c:crosses val="autoZero"/>
        <c:auto val="1"/>
        <c:lblAlgn val="ctr"/>
        <c:lblOffset val="100"/>
        <c:noMultiLvlLbl val="0"/>
      </c:catAx>
      <c:valAx>
        <c:axId val="104669184"/>
        <c:scaling>
          <c:orientation val="minMax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1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Production cumulée par type de verres </a:t>
                </a:r>
              </a:p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1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rPr>
                  <a:t>(en milliers de verres)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4099840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333375</xdr:colOff>
      <xdr:row>42</xdr:row>
      <xdr:rowOff>142875</xdr:rowOff>
    </xdr:from>
    <xdr:to>
      <xdr:col>18</xdr:col>
      <xdr:colOff>323850</xdr:colOff>
      <xdr:row>65</xdr:row>
      <xdr:rowOff>19050</xdr:rowOff>
    </xdr:to>
    <xdr:graphicFrame macro="">
      <xdr:nvGraphicFramePr>
        <xdr:cNvPr id="1033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333375</xdr:colOff>
      <xdr:row>38</xdr:row>
      <xdr:rowOff>142875</xdr:rowOff>
    </xdr:from>
    <xdr:to>
      <xdr:col>18</xdr:col>
      <xdr:colOff>323850</xdr:colOff>
      <xdr:row>61</xdr:row>
      <xdr:rowOff>19050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zoomScale="88" zoomScaleNormal="88" workbookViewId="0">
      <selection activeCell="R11" sqref="R11"/>
    </sheetView>
  </sheetViews>
  <sheetFormatPr baseColWidth="10" defaultRowHeight="12.75" x14ac:dyDescent="0.2"/>
  <cols>
    <col min="1" max="1" width="10.42578125" style="3" customWidth="1"/>
    <col min="2" max="14" width="5.7109375" style="3" customWidth="1"/>
    <col min="15" max="15" width="4.7109375" style="3" customWidth="1"/>
    <col min="16" max="16" width="8" style="3" customWidth="1"/>
    <col min="17" max="17" width="5.5703125" style="3" customWidth="1"/>
    <col min="18" max="24" width="5.140625" style="3" customWidth="1"/>
    <col min="25" max="16384" width="11.42578125" style="3"/>
  </cols>
  <sheetData>
    <row r="1" spans="1:15" ht="26.25" x14ac:dyDescent="0.2">
      <c r="A1" s="1" t="s">
        <v>32</v>
      </c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15.75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O2" s="2"/>
    </row>
    <row r="3" spans="1:15" ht="15" customHeight="1" x14ac:dyDescent="0.2">
      <c r="A3" s="22" t="s">
        <v>1</v>
      </c>
      <c r="B3" s="22"/>
      <c r="C3" s="22"/>
      <c r="D3" s="19">
        <f>P28+P41</f>
        <v>185899.3</v>
      </c>
      <c r="E3" s="20"/>
      <c r="F3" s="20"/>
      <c r="G3" s="21"/>
      <c r="H3" s="24"/>
      <c r="I3" s="24"/>
      <c r="J3" s="4"/>
      <c r="K3" s="5"/>
      <c r="O3" s="2"/>
    </row>
    <row r="4" spans="1:15" ht="15.75" x14ac:dyDescent="0.2">
      <c r="O4" s="2"/>
    </row>
    <row r="5" spans="1:15" ht="15" x14ac:dyDescent="0.2">
      <c r="A5" s="6"/>
      <c r="B5" s="7" t="s">
        <v>17</v>
      </c>
      <c r="C5" s="7" t="s">
        <v>16</v>
      </c>
      <c r="D5" s="7" t="s">
        <v>15</v>
      </c>
      <c r="E5" s="7" t="s">
        <v>14</v>
      </c>
      <c r="F5" s="7" t="s">
        <v>11</v>
      </c>
      <c r="G5" s="7" t="s">
        <v>12</v>
      </c>
      <c r="H5" s="7" t="s">
        <v>13</v>
      </c>
      <c r="J5" s="17" t="s">
        <v>17</v>
      </c>
      <c r="K5" s="9" t="s">
        <v>18</v>
      </c>
    </row>
    <row r="6" spans="1:15" ht="15" x14ac:dyDescent="0.2">
      <c r="A6" s="10" t="s">
        <v>2</v>
      </c>
      <c r="B6" s="11">
        <v>100</v>
      </c>
      <c r="C6" s="11">
        <v>25</v>
      </c>
      <c r="D6" s="11">
        <v>50</v>
      </c>
      <c r="E6" s="11">
        <v>10</v>
      </c>
      <c r="F6" s="11">
        <v>3</v>
      </c>
      <c r="G6" s="11">
        <v>2</v>
      </c>
      <c r="H6" s="11">
        <v>4</v>
      </c>
      <c r="J6" s="17" t="s">
        <v>16</v>
      </c>
      <c r="K6" s="9" t="s">
        <v>19</v>
      </c>
    </row>
    <row r="7" spans="1:15" ht="15" x14ac:dyDescent="0.2">
      <c r="A7" s="7" t="s">
        <v>3</v>
      </c>
      <c r="B7" s="11">
        <v>80</v>
      </c>
      <c r="C7" s="11">
        <v>28</v>
      </c>
      <c r="D7" s="11">
        <v>20</v>
      </c>
      <c r="E7" s="11">
        <v>10</v>
      </c>
      <c r="F7" s="11">
        <v>3</v>
      </c>
      <c r="G7" s="11">
        <v>1</v>
      </c>
      <c r="H7" s="11">
        <v>5</v>
      </c>
      <c r="J7" s="17" t="s">
        <v>15</v>
      </c>
      <c r="K7" s="9" t="s">
        <v>33</v>
      </c>
    </row>
    <row r="8" spans="1:15" ht="15" x14ac:dyDescent="0.2">
      <c r="A8" s="7" t="s">
        <v>4</v>
      </c>
      <c r="B8" s="11">
        <v>110</v>
      </c>
      <c r="C8" s="11">
        <v>25</v>
      </c>
      <c r="D8" s="11">
        <v>0</v>
      </c>
      <c r="E8" s="11">
        <v>10</v>
      </c>
      <c r="F8" s="11">
        <v>3</v>
      </c>
      <c r="G8" s="11">
        <v>4</v>
      </c>
      <c r="H8" s="11">
        <v>5</v>
      </c>
      <c r="J8" s="17" t="s">
        <v>14</v>
      </c>
      <c r="K8" s="9" t="s">
        <v>34</v>
      </c>
    </row>
    <row r="9" spans="1:15" ht="15" x14ac:dyDescent="0.2">
      <c r="A9" s="7" t="s">
        <v>5</v>
      </c>
      <c r="B9" s="11">
        <v>90</v>
      </c>
      <c r="C9" s="11">
        <v>27</v>
      </c>
      <c r="D9" s="11">
        <v>15</v>
      </c>
      <c r="E9" s="11">
        <v>10</v>
      </c>
      <c r="F9" s="11">
        <v>2</v>
      </c>
      <c r="G9" s="11">
        <v>8</v>
      </c>
      <c r="H9" s="11">
        <v>6</v>
      </c>
      <c r="J9" s="17" t="s">
        <v>11</v>
      </c>
      <c r="K9" s="9" t="s">
        <v>20</v>
      </c>
    </row>
    <row r="10" spans="1:15" ht="15" x14ac:dyDescent="0.2">
      <c r="A10" s="7" t="s">
        <v>6</v>
      </c>
      <c r="B10" s="11">
        <v>200</v>
      </c>
      <c r="C10" s="11">
        <v>10</v>
      </c>
      <c r="D10" s="11">
        <v>0</v>
      </c>
      <c r="E10" s="11">
        <v>10</v>
      </c>
      <c r="F10" s="11">
        <v>4</v>
      </c>
      <c r="G10" s="11">
        <v>11</v>
      </c>
      <c r="H10" s="11">
        <v>4</v>
      </c>
      <c r="J10" s="17" t="s">
        <v>12</v>
      </c>
      <c r="K10" s="9" t="s">
        <v>35</v>
      </c>
    </row>
    <row r="11" spans="1:15" ht="15" x14ac:dyDescent="0.2">
      <c r="A11" s="7" t="s">
        <v>7</v>
      </c>
      <c r="B11" s="11">
        <v>140</v>
      </c>
      <c r="C11" s="11">
        <v>20</v>
      </c>
      <c r="D11" s="11">
        <v>10</v>
      </c>
      <c r="E11" s="11">
        <v>10</v>
      </c>
      <c r="F11" s="11">
        <v>4</v>
      </c>
      <c r="G11" s="11">
        <v>9</v>
      </c>
      <c r="H11" s="11">
        <v>9</v>
      </c>
      <c r="J11" s="17" t="s">
        <v>13</v>
      </c>
      <c r="K11" s="9" t="s">
        <v>21</v>
      </c>
    </row>
    <row r="12" spans="1:15" ht="15.75" x14ac:dyDescent="0.2">
      <c r="O12" s="2"/>
    </row>
    <row r="13" spans="1:15" ht="15.75" x14ac:dyDescent="0.2">
      <c r="A13" s="27" t="s">
        <v>22</v>
      </c>
      <c r="B13" s="28"/>
      <c r="C13" s="7">
        <v>1</v>
      </c>
      <c r="D13" s="7">
        <v>2</v>
      </c>
      <c r="E13" s="7">
        <v>3</v>
      </c>
      <c r="F13" s="7">
        <v>4</v>
      </c>
      <c r="G13" s="7">
        <v>5</v>
      </c>
      <c r="H13" s="7">
        <v>6</v>
      </c>
      <c r="I13" s="7">
        <v>7</v>
      </c>
      <c r="J13" s="7">
        <v>8</v>
      </c>
      <c r="K13" s="7">
        <v>9</v>
      </c>
      <c r="L13" s="7">
        <v>10</v>
      </c>
      <c r="M13" s="7">
        <v>11</v>
      </c>
      <c r="N13" s="7">
        <v>12</v>
      </c>
      <c r="O13" s="2"/>
    </row>
    <row r="14" spans="1:15" ht="15.75" x14ac:dyDescent="0.2">
      <c r="A14" s="27" t="s">
        <v>2</v>
      </c>
      <c r="B14" s="28"/>
      <c r="C14" s="11">
        <v>20</v>
      </c>
      <c r="D14" s="11">
        <v>22</v>
      </c>
      <c r="E14" s="11">
        <v>18</v>
      </c>
      <c r="F14" s="11">
        <v>35</v>
      </c>
      <c r="G14" s="11">
        <v>17</v>
      </c>
      <c r="H14" s="11">
        <v>19</v>
      </c>
      <c r="I14" s="11">
        <v>23</v>
      </c>
      <c r="J14" s="11">
        <v>20</v>
      </c>
      <c r="K14" s="11">
        <v>29</v>
      </c>
      <c r="L14" s="11">
        <v>30</v>
      </c>
      <c r="M14" s="11">
        <v>28</v>
      </c>
      <c r="N14" s="11">
        <v>32</v>
      </c>
      <c r="O14" s="2"/>
    </row>
    <row r="15" spans="1:15" ht="15" x14ac:dyDescent="0.2">
      <c r="A15" s="27" t="s">
        <v>3</v>
      </c>
      <c r="B15" s="28"/>
      <c r="C15" s="11">
        <v>17</v>
      </c>
      <c r="D15" s="11">
        <v>19</v>
      </c>
      <c r="E15" s="11">
        <v>23</v>
      </c>
      <c r="F15" s="11">
        <v>20</v>
      </c>
      <c r="G15" s="11">
        <v>11</v>
      </c>
      <c r="H15" s="11">
        <v>10</v>
      </c>
      <c r="I15" s="11">
        <v>12</v>
      </c>
      <c r="J15" s="11">
        <v>34</v>
      </c>
      <c r="K15" s="11">
        <v>21</v>
      </c>
      <c r="L15" s="11">
        <v>23</v>
      </c>
      <c r="M15" s="11">
        <v>30</v>
      </c>
      <c r="N15" s="11">
        <v>12</v>
      </c>
    </row>
    <row r="16" spans="1:15" ht="15" x14ac:dyDescent="0.2">
      <c r="A16" s="27" t="s">
        <v>4</v>
      </c>
      <c r="B16" s="28"/>
      <c r="C16" s="11">
        <v>18</v>
      </c>
      <c r="D16" s="11">
        <v>35</v>
      </c>
      <c r="E16" s="11">
        <v>17</v>
      </c>
      <c r="F16" s="11">
        <v>10</v>
      </c>
      <c r="G16" s="11">
        <v>9</v>
      </c>
      <c r="H16" s="11">
        <v>21</v>
      </c>
      <c r="I16" s="11">
        <v>23</v>
      </c>
      <c r="J16" s="11">
        <v>15</v>
      </c>
      <c r="K16" s="11">
        <v>10</v>
      </c>
      <c r="L16" s="11">
        <v>0</v>
      </c>
      <c r="M16" s="11">
        <v>13</v>
      </c>
      <c r="N16" s="11">
        <v>17</v>
      </c>
    </row>
    <row r="17" spans="1:18" ht="15" x14ac:dyDescent="0.2">
      <c r="A17" s="27" t="s">
        <v>5</v>
      </c>
      <c r="B17" s="28"/>
      <c r="C17" s="11">
        <v>31</v>
      </c>
      <c r="D17" s="11">
        <v>45</v>
      </c>
      <c r="E17" s="11">
        <v>24</v>
      </c>
      <c r="F17" s="11">
        <v>38</v>
      </c>
      <c r="G17" s="11">
        <v>41</v>
      </c>
      <c r="H17" s="11">
        <v>20</v>
      </c>
      <c r="I17" s="11">
        <v>19</v>
      </c>
      <c r="J17" s="11">
        <v>37</v>
      </c>
      <c r="K17" s="11">
        <v>28</v>
      </c>
      <c r="L17" s="11">
        <v>12</v>
      </c>
      <c r="M17" s="11">
        <v>30</v>
      </c>
      <c r="N17" s="11">
        <v>37</v>
      </c>
    </row>
    <row r="18" spans="1:18" ht="15" x14ac:dyDescent="0.2">
      <c r="A18" s="27" t="s">
        <v>6</v>
      </c>
      <c r="B18" s="28"/>
      <c r="C18" s="11">
        <v>23</v>
      </c>
      <c r="D18" s="11">
        <v>20</v>
      </c>
      <c r="E18" s="11">
        <v>23</v>
      </c>
      <c r="F18" s="11">
        <v>15</v>
      </c>
      <c r="G18" s="11">
        <v>10</v>
      </c>
      <c r="H18" s="11">
        <v>22</v>
      </c>
      <c r="I18" s="11">
        <v>18</v>
      </c>
      <c r="J18" s="11">
        <v>30</v>
      </c>
      <c r="K18" s="11">
        <v>28</v>
      </c>
      <c r="L18" s="11">
        <v>7</v>
      </c>
      <c r="M18" s="11">
        <v>15</v>
      </c>
      <c r="N18" s="11">
        <v>10</v>
      </c>
    </row>
    <row r="19" spans="1:18" ht="15" x14ac:dyDescent="0.2">
      <c r="A19" s="27" t="s">
        <v>7</v>
      </c>
      <c r="B19" s="28"/>
      <c r="C19" s="11">
        <v>22</v>
      </c>
      <c r="D19" s="11">
        <v>18</v>
      </c>
      <c r="E19" s="11">
        <v>20</v>
      </c>
      <c r="F19" s="11">
        <v>19</v>
      </c>
      <c r="G19" s="11">
        <v>18</v>
      </c>
      <c r="H19" s="11">
        <v>35</v>
      </c>
      <c r="I19" s="11">
        <v>0</v>
      </c>
      <c r="J19" s="11">
        <v>28</v>
      </c>
      <c r="K19" s="11">
        <v>12</v>
      </c>
      <c r="L19" s="11">
        <v>30</v>
      </c>
      <c r="M19" s="11">
        <v>21</v>
      </c>
      <c r="N19" s="11">
        <v>23</v>
      </c>
    </row>
    <row r="20" spans="1:18" ht="15.75" x14ac:dyDescent="0.2">
      <c r="C20" s="2" t="s">
        <v>0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</row>
    <row r="21" spans="1:18" ht="15" x14ac:dyDescent="0.2">
      <c r="A21" s="27" t="s">
        <v>8</v>
      </c>
      <c r="B21" s="28"/>
      <c r="C21" s="7">
        <v>1</v>
      </c>
      <c r="D21" s="7">
        <v>2</v>
      </c>
      <c r="E21" s="7">
        <v>3</v>
      </c>
      <c r="F21" s="7">
        <v>4</v>
      </c>
      <c r="G21" s="7">
        <v>5</v>
      </c>
      <c r="H21" s="7">
        <v>6</v>
      </c>
      <c r="I21" s="7">
        <v>7</v>
      </c>
      <c r="J21" s="7">
        <v>8</v>
      </c>
      <c r="K21" s="7">
        <v>9</v>
      </c>
      <c r="L21" s="7">
        <v>10</v>
      </c>
      <c r="M21" s="7">
        <v>11</v>
      </c>
      <c r="N21" s="7">
        <v>12</v>
      </c>
      <c r="P21" s="25" t="s">
        <v>30</v>
      </c>
      <c r="Q21" s="26"/>
    </row>
    <row r="22" spans="1:18" ht="15" x14ac:dyDescent="0.2">
      <c r="A22" s="27" t="s">
        <v>2</v>
      </c>
      <c r="B22" s="28"/>
      <c r="C22" s="15">
        <v>8.7599999999998666</v>
      </c>
      <c r="D22" s="15">
        <v>5.48</v>
      </c>
      <c r="E22" s="15">
        <v>0.56000000000002081</v>
      </c>
      <c r="F22" s="15">
        <v>30.200000000000106</v>
      </c>
      <c r="G22" s="15">
        <v>27.360000000000024</v>
      </c>
      <c r="H22" s="15">
        <v>8.6399999999999917</v>
      </c>
      <c r="I22" s="15">
        <v>22.999999999999972</v>
      </c>
      <c r="J22" s="15">
        <v>19.999999999999989</v>
      </c>
      <c r="K22" s="15">
        <v>29</v>
      </c>
      <c r="L22" s="15">
        <v>30.000000000000018</v>
      </c>
      <c r="M22" s="15">
        <v>27.999999999999925</v>
      </c>
      <c r="N22" s="15">
        <v>42.000000000000007</v>
      </c>
      <c r="P22" s="18">
        <f t="shared" ref="P22:P27" si="0">B6*SUM(C22:N22)</f>
        <v>25299.999999999989</v>
      </c>
      <c r="Q22" s="18"/>
    </row>
    <row r="23" spans="1:18" ht="15" x14ac:dyDescent="0.2">
      <c r="A23" s="27" t="s">
        <v>3</v>
      </c>
      <c r="B23" s="28"/>
      <c r="C23" s="15">
        <v>0</v>
      </c>
      <c r="D23" s="15">
        <v>16.000000000000004</v>
      </c>
      <c r="E23" s="15">
        <v>22.999999999999989</v>
      </c>
      <c r="F23" s="15">
        <v>19.999999999999989</v>
      </c>
      <c r="G23" s="15">
        <v>11.000000000000007</v>
      </c>
      <c r="H23" s="15">
        <v>10.000000000000002</v>
      </c>
      <c r="I23" s="15">
        <v>12.000000000000036</v>
      </c>
      <c r="J23" s="15">
        <v>33.999999999999993</v>
      </c>
      <c r="K23" s="15">
        <v>21.000000000000007</v>
      </c>
      <c r="L23" s="15">
        <v>23.000000000000014</v>
      </c>
      <c r="M23" s="15">
        <v>29.99999999999995</v>
      </c>
      <c r="N23" s="15">
        <v>21.999999999999954</v>
      </c>
      <c r="P23" s="18">
        <f t="shared" si="0"/>
        <v>17759.999999999996</v>
      </c>
      <c r="Q23" s="18"/>
    </row>
    <row r="24" spans="1:18" ht="15" x14ac:dyDescent="0.2">
      <c r="A24" s="27" t="s">
        <v>4</v>
      </c>
      <c r="B24" s="28"/>
      <c r="C24" s="15">
        <v>18.000000000000021</v>
      </c>
      <c r="D24" s="15">
        <v>34.999999999999993</v>
      </c>
      <c r="E24" s="15">
        <v>16.999999999999986</v>
      </c>
      <c r="F24" s="15">
        <v>9.9999999999999893</v>
      </c>
      <c r="G24" s="15">
        <v>9.0000000000000178</v>
      </c>
      <c r="H24" s="15">
        <v>20.999999999999989</v>
      </c>
      <c r="I24" s="15">
        <v>23.000000000000011</v>
      </c>
      <c r="J24" s="15">
        <v>14.999999999999989</v>
      </c>
      <c r="K24" s="15">
        <v>10.000000000000039</v>
      </c>
      <c r="L24" s="16">
        <v>2.1819892638413187E-27</v>
      </c>
      <c r="M24" s="15">
        <v>12.999999999999989</v>
      </c>
      <c r="N24" s="15">
        <v>26.999999999999986</v>
      </c>
      <c r="P24" s="18">
        <f t="shared" si="0"/>
        <v>21780</v>
      </c>
      <c r="Q24" s="18"/>
    </row>
    <row r="25" spans="1:18" ht="15" x14ac:dyDescent="0.2">
      <c r="A25" s="27" t="s">
        <v>5</v>
      </c>
      <c r="B25" s="28"/>
      <c r="C25" s="15">
        <v>15.999999999999996</v>
      </c>
      <c r="D25" s="15">
        <v>45.000000000000007</v>
      </c>
      <c r="E25" s="15">
        <v>23.99999999999995</v>
      </c>
      <c r="F25" s="15">
        <v>38.000000000000014</v>
      </c>
      <c r="G25" s="15">
        <v>41.000000000000036</v>
      </c>
      <c r="H25" s="15">
        <v>19.999999999999975</v>
      </c>
      <c r="I25" s="15">
        <v>19.000000000000007</v>
      </c>
      <c r="J25" s="15">
        <v>37.000000000000064</v>
      </c>
      <c r="K25" s="15">
        <v>28.000000000000011</v>
      </c>
      <c r="L25" s="15">
        <v>12</v>
      </c>
      <c r="M25" s="15">
        <v>29.999999999999936</v>
      </c>
      <c r="N25" s="15">
        <v>47.000000000000064</v>
      </c>
      <c r="P25" s="18">
        <f t="shared" si="0"/>
        <v>32130.000000000004</v>
      </c>
      <c r="Q25" s="18"/>
    </row>
    <row r="26" spans="1:18" ht="15" x14ac:dyDescent="0.2">
      <c r="A26" s="27" t="s">
        <v>6</v>
      </c>
      <c r="B26" s="28"/>
      <c r="C26" s="15">
        <v>47.680000000000007</v>
      </c>
      <c r="D26" s="15">
        <v>14.640000000000009</v>
      </c>
      <c r="E26" s="15">
        <v>35.08000000000002</v>
      </c>
      <c r="F26" s="15">
        <v>14.349999999999961</v>
      </c>
      <c r="G26" s="15">
        <v>23.479999999999947</v>
      </c>
      <c r="H26" s="15">
        <v>22.770000000000035</v>
      </c>
      <c r="I26" s="15">
        <v>43.749999999999972</v>
      </c>
      <c r="J26" s="15">
        <v>0</v>
      </c>
      <c r="K26" s="15">
        <v>26.499999999999932</v>
      </c>
      <c r="L26" s="15">
        <v>2.7500000000001421</v>
      </c>
      <c r="M26" s="15">
        <v>0</v>
      </c>
      <c r="N26" s="15">
        <v>0</v>
      </c>
      <c r="P26" s="18">
        <f t="shared" si="0"/>
        <v>46200.000000000015</v>
      </c>
      <c r="Q26" s="18"/>
    </row>
    <row r="27" spans="1:18" ht="15" x14ac:dyDescent="0.2">
      <c r="A27" s="27" t="s">
        <v>7</v>
      </c>
      <c r="B27" s="28"/>
      <c r="C27" s="15">
        <v>12.000000000000005</v>
      </c>
      <c r="D27" s="15">
        <v>17.999999999999993</v>
      </c>
      <c r="E27" s="15">
        <v>19.999999999999996</v>
      </c>
      <c r="F27" s="15">
        <v>19.000000000000004</v>
      </c>
      <c r="G27" s="15">
        <v>18.000000000000004</v>
      </c>
      <c r="H27" s="15">
        <v>35</v>
      </c>
      <c r="I27" s="15">
        <v>0.75000000000001699</v>
      </c>
      <c r="J27" s="15">
        <v>27.249999999999979</v>
      </c>
      <c r="K27" s="15">
        <v>12.000000000000036</v>
      </c>
      <c r="L27" s="15">
        <v>48.999999999999829</v>
      </c>
      <c r="M27" s="15">
        <v>29.250000000000149</v>
      </c>
      <c r="N27" s="15">
        <v>5.7499999999999929</v>
      </c>
      <c r="P27" s="18">
        <f t="shared" si="0"/>
        <v>34440</v>
      </c>
      <c r="Q27" s="18"/>
    </row>
    <row r="28" spans="1:18" ht="15" customHeight="1" x14ac:dyDescent="0.2">
      <c r="A28" s="8"/>
      <c r="B28" s="12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P28" s="23">
        <f>SUM(P22:Q27)</f>
        <v>177610</v>
      </c>
      <c r="Q28" s="23"/>
      <c r="R28" s="7" t="s">
        <v>29</v>
      </c>
    </row>
    <row r="29" spans="1:18" ht="15" x14ac:dyDescent="0.2">
      <c r="A29" s="27" t="s">
        <v>23</v>
      </c>
      <c r="B29" s="28"/>
      <c r="C29" s="7">
        <v>1</v>
      </c>
      <c r="D29" s="7">
        <v>2</v>
      </c>
      <c r="E29" s="7">
        <v>3</v>
      </c>
      <c r="F29" s="7">
        <v>4</v>
      </c>
      <c r="G29" s="7">
        <v>5</v>
      </c>
      <c r="H29" s="7">
        <v>6</v>
      </c>
      <c r="I29" s="7">
        <v>7</v>
      </c>
      <c r="J29" s="7">
        <v>8</v>
      </c>
      <c r="K29" s="7">
        <v>9</v>
      </c>
      <c r="L29" s="7">
        <v>10</v>
      </c>
      <c r="M29" s="7">
        <v>11</v>
      </c>
      <c r="N29" s="7">
        <v>12</v>
      </c>
    </row>
    <row r="30" spans="1:18" ht="15" x14ac:dyDescent="0.2">
      <c r="A30" s="27" t="s">
        <v>24</v>
      </c>
      <c r="B30" s="28"/>
      <c r="C30" s="13">
        <f t="shared" ref="C30:N30" si="1">SUMPRODUCT(C22:C27,$F6:$F11)</f>
        <v>350.99999999999966</v>
      </c>
      <c r="D30" s="13">
        <f t="shared" si="1"/>
        <v>390</v>
      </c>
      <c r="E30" s="13">
        <f t="shared" si="1"/>
        <v>390</v>
      </c>
      <c r="F30" s="13">
        <f t="shared" si="1"/>
        <v>390.00000000000017</v>
      </c>
      <c r="G30" s="13">
        <f t="shared" si="1"/>
        <v>390</v>
      </c>
      <c r="H30" s="13">
        <f t="shared" si="1"/>
        <v>390.00000000000006</v>
      </c>
      <c r="I30" s="13">
        <f t="shared" si="1"/>
        <v>390</v>
      </c>
      <c r="J30" s="13">
        <f t="shared" si="1"/>
        <v>390</v>
      </c>
      <c r="K30" s="13">
        <f t="shared" si="1"/>
        <v>390</v>
      </c>
      <c r="L30" s="13">
        <f t="shared" si="1"/>
        <v>390</v>
      </c>
      <c r="M30" s="13">
        <f t="shared" si="1"/>
        <v>390.00000000000011</v>
      </c>
      <c r="N30" s="13">
        <f t="shared" si="1"/>
        <v>389.99999999999989</v>
      </c>
      <c r="P30" s="7" t="s">
        <v>26</v>
      </c>
      <c r="Q30" s="11">
        <v>390</v>
      </c>
    </row>
    <row r="31" spans="1:18" ht="15" x14ac:dyDescent="0.2">
      <c r="A31" s="27" t="s">
        <v>25</v>
      </c>
      <c r="B31" s="28"/>
      <c r="C31" s="13">
        <f t="shared" ref="C31:N31" si="2">SUMPRODUCT(C22:C27,$G6:$G11)</f>
        <v>849.99999999999977</v>
      </c>
      <c r="D31" s="13">
        <f t="shared" si="2"/>
        <v>850</v>
      </c>
      <c r="E31" s="13">
        <f t="shared" si="2"/>
        <v>849.99999999999977</v>
      </c>
      <c r="F31" s="13">
        <f t="shared" si="2"/>
        <v>753.24999999999977</v>
      </c>
      <c r="G31" s="13">
        <f t="shared" si="2"/>
        <v>849.99999999999977</v>
      </c>
      <c r="H31" s="13">
        <f t="shared" si="2"/>
        <v>836.75000000000011</v>
      </c>
      <c r="I31" s="13">
        <f t="shared" si="2"/>
        <v>789.99999999999989</v>
      </c>
      <c r="J31" s="13">
        <f t="shared" si="2"/>
        <v>675.25000000000023</v>
      </c>
      <c r="K31" s="13">
        <f t="shared" si="2"/>
        <v>742.49999999999989</v>
      </c>
      <c r="L31" s="13">
        <f t="shared" si="2"/>
        <v>650.25000000000011</v>
      </c>
      <c r="M31" s="13">
        <f t="shared" si="2"/>
        <v>641.25000000000068</v>
      </c>
      <c r="N31" s="13">
        <f t="shared" si="2"/>
        <v>641.75000000000034</v>
      </c>
      <c r="P31" s="7" t="s">
        <v>27</v>
      </c>
      <c r="Q31" s="11">
        <v>850</v>
      </c>
    </row>
    <row r="32" spans="1:18" ht="15" x14ac:dyDescent="0.2">
      <c r="A32" s="27" t="s">
        <v>9</v>
      </c>
      <c r="B32" s="28"/>
      <c r="C32" s="13">
        <f t="shared" ref="C32:N32" si="3">SUMPRODUCT(C35:C40,$H6:$H11)</f>
        <v>268.75999999999948</v>
      </c>
      <c r="D32" s="13">
        <f t="shared" si="3"/>
        <v>166.23999999999953</v>
      </c>
      <c r="E32" s="13">
        <f t="shared" si="3"/>
        <v>144.79999999999939</v>
      </c>
      <c r="F32" s="13">
        <f t="shared" si="3"/>
        <v>122.99999999999997</v>
      </c>
      <c r="G32" s="13">
        <f t="shared" si="3"/>
        <v>218.35999999999996</v>
      </c>
      <c r="H32" s="13">
        <f t="shared" si="3"/>
        <v>179.99999999999989</v>
      </c>
      <c r="I32" s="13">
        <f t="shared" si="3"/>
        <v>289.75</v>
      </c>
      <c r="J32" s="13">
        <f t="shared" si="3"/>
        <v>163</v>
      </c>
      <c r="K32" s="13">
        <f t="shared" si="3"/>
        <v>157.00000000000028</v>
      </c>
      <c r="L32" s="13">
        <f t="shared" si="3"/>
        <v>310.99999999999949</v>
      </c>
      <c r="M32" s="13">
        <f t="shared" si="3"/>
        <v>325.24999999999977</v>
      </c>
      <c r="N32" s="13">
        <f t="shared" si="3"/>
        <v>329.99999999999983</v>
      </c>
      <c r="P32" s="7" t="s">
        <v>28</v>
      </c>
      <c r="Q32" s="11">
        <v>1000</v>
      </c>
    </row>
    <row r="34" spans="1:18" ht="15" x14ac:dyDescent="0.2">
      <c r="A34" s="7" t="s">
        <v>10</v>
      </c>
      <c r="B34" s="7">
        <v>0</v>
      </c>
      <c r="C34" s="7">
        <v>1</v>
      </c>
      <c r="D34" s="7">
        <v>2</v>
      </c>
      <c r="E34" s="7">
        <v>3</v>
      </c>
      <c r="F34" s="7">
        <v>4</v>
      </c>
      <c r="G34" s="7">
        <v>5</v>
      </c>
      <c r="H34" s="7">
        <v>6</v>
      </c>
      <c r="I34" s="7">
        <v>7</v>
      </c>
      <c r="J34" s="7">
        <v>8</v>
      </c>
      <c r="K34" s="7">
        <v>9</v>
      </c>
      <c r="L34" s="7">
        <v>10</v>
      </c>
      <c r="M34" s="7">
        <v>11</v>
      </c>
      <c r="N34" s="7">
        <v>12</v>
      </c>
      <c r="P34" s="27" t="s">
        <v>31</v>
      </c>
      <c r="Q34" s="28"/>
    </row>
    <row r="35" spans="1:18" ht="15" x14ac:dyDescent="0.2">
      <c r="A35" s="7" t="s">
        <v>2</v>
      </c>
      <c r="B35" s="11">
        <f t="shared" ref="B35:B40" si="4">D6</f>
        <v>50</v>
      </c>
      <c r="C35" s="13">
        <f t="shared" ref="C35:N35" si="5">B35+C22-C14</f>
        <v>38.759999999999863</v>
      </c>
      <c r="D35" s="13">
        <f t="shared" si="5"/>
        <v>22.239999999999867</v>
      </c>
      <c r="E35" s="13">
        <f t="shared" si="5"/>
        <v>4.799999999999887</v>
      </c>
      <c r="F35" s="13">
        <f t="shared" si="5"/>
        <v>0</v>
      </c>
      <c r="G35" s="13">
        <f t="shared" si="5"/>
        <v>10.360000000000024</v>
      </c>
      <c r="H35" s="13">
        <f t="shared" si="5"/>
        <v>0</v>
      </c>
      <c r="I35" s="14">
        <f t="shared" si="5"/>
        <v>-2.8421709430404007E-14</v>
      </c>
      <c r="J35" s="14">
        <f t="shared" si="5"/>
        <v>-3.907985046680551E-14</v>
      </c>
      <c r="K35" s="14">
        <f t="shared" si="5"/>
        <v>-3.907985046680551E-14</v>
      </c>
      <c r="L35" s="14">
        <f t="shared" si="5"/>
        <v>0</v>
      </c>
      <c r="M35" s="14">
        <f t="shared" si="5"/>
        <v>-7.460698725481052E-14</v>
      </c>
      <c r="N35" s="13">
        <f t="shared" si="5"/>
        <v>9.9999999999999289</v>
      </c>
      <c r="P35" s="18">
        <f t="shared" ref="P35:P40" si="6">C6*SUM(C35:N35)</f>
        <v>2153.9999999999845</v>
      </c>
      <c r="Q35" s="18"/>
    </row>
    <row r="36" spans="1:18" ht="15" x14ac:dyDescent="0.2">
      <c r="A36" s="7" t="s">
        <v>3</v>
      </c>
      <c r="B36" s="11">
        <f t="shared" si="4"/>
        <v>20</v>
      </c>
      <c r="C36" s="14">
        <f t="shared" ref="C36:N36" si="7">B36+C23-C15</f>
        <v>3</v>
      </c>
      <c r="D36" s="14">
        <f t="shared" si="7"/>
        <v>0</v>
      </c>
      <c r="E36" s="14">
        <f t="shared" si="7"/>
        <v>0</v>
      </c>
      <c r="F36" s="14">
        <f t="shared" si="7"/>
        <v>0</v>
      </c>
      <c r="G36" s="14">
        <f t="shared" si="7"/>
        <v>0</v>
      </c>
      <c r="H36" s="13">
        <f t="shared" si="7"/>
        <v>0</v>
      </c>
      <c r="I36" s="14">
        <f t="shared" si="7"/>
        <v>3.5527136788005009E-14</v>
      </c>
      <c r="J36" s="14">
        <f t="shared" si="7"/>
        <v>0</v>
      </c>
      <c r="K36" s="14">
        <f t="shared" si="7"/>
        <v>0</v>
      </c>
      <c r="L36" s="14">
        <f t="shared" si="7"/>
        <v>0</v>
      </c>
      <c r="M36" s="14">
        <f t="shared" si="7"/>
        <v>-4.9737991503207013E-14</v>
      </c>
      <c r="N36" s="13">
        <f t="shared" si="7"/>
        <v>9.9999999999999041</v>
      </c>
      <c r="P36" s="18">
        <f t="shared" si="6"/>
        <v>363.99999999999693</v>
      </c>
      <c r="Q36" s="18"/>
    </row>
    <row r="37" spans="1:18" ht="15" x14ac:dyDescent="0.2">
      <c r="A37" s="7" t="s">
        <v>4</v>
      </c>
      <c r="B37" s="11">
        <f t="shared" si="4"/>
        <v>0</v>
      </c>
      <c r="C37" s="14">
        <f t="shared" ref="C37:N37" si="8">B37+C24-C16</f>
        <v>0</v>
      </c>
      <c r="D37" s="14">
        <f t="shared" si="8"/>
        <v>0</v>
      </c>
      <c r="E37" s="14">
        <f t="shared" si="8"/>
        <v>0</v>
      </c>
      <c r="F37" s="14">
        <f t="shared" si="8"/>
        <v>0</v>
      </c>
      <c r="G37" s="14">
        <f t="shared" si="8"/>
        <v>1.7763568394002505E-14</v>
      </c>
      <c r="H37" s="13">
        <f t="shared" si="8"/>
        <v>0</v>
      </c>
      <c r="I37" s="14">
        <f t="shared" si="8"/>
        <v>0</v>
      </c>
      <c r="J37" s="14">
        <f t="shared" si="8"/>
        <v>0</v>
      </c>
      <c r="K37" s="14">
        <f t="shared" si="8"/>
        <v>3.907985046680551E-14</v>
      </c>
      <c r="L37" s="14">
        <f t="shared" si="8"/>
        <v>3.9079850466807694E-14</v>
      </c>
      <c r="M37" s="14">
        <f t="shared" si="8"/>
        <v>2.8421709430404007E-14</v>
      </c>
      <c r="N37" s="13">
        <f t="shared" si="8"/>
        <v>10.000000000000014</v>
      </c>
      <c r="P37" s="18">
        <f t="shared" si="6"/>
        <v>250.00000000000347</v>
      </c>
      <c r="Q37" s="18"/>
    </row>
    <row r="38" spans="1:18" ht="15" x14ac:dyDescent="0.2">
      <c r="A38" s="7" t="s">
        <v>5</v>
      </c>
      <c r="B38" s="11">
        <f t="shared" si="4"/>
        <v>15</v>
      </c>
      <c r="C38" s="14">
        <f t="shared" ref="C38:N38" si="9">B38+C25-C17</f>
        <v>0</v>
      </c>
      <c r="D38" s="14">
        <f t="shared" si="9"/>
        <v>0</v>
      </c>
      <c r="E38" s="14">
        <f t="shared" si="9"/>
        <v>-4.9737991503207013E-14</v>
      </c>
      <c r="F38" s="14">
        <f t="shared" si="9"/>
        <v>0</v>
      </c>
      <c r="G38" s="14">
        <f t="shared" si="9"/>
        <v>0</v>
      </c>
      <c r="H38" s="13">
        <f t="shared" si="9"/>
        <v>0</v>
      </c>
      <c r="I38" s="14">
        <f t="shared" si="9"/>
        <v>0</v>
      </c>
      <c r="J38" s="14">
        <f t="shared" si="9"/>
        <v>6.3948846218409017E-14</v>
      </c>
      <c r="K38" s="14">
        <f t="shared" si="9"/>
        <v>7.460698725481052E-14</v>
      </c>
      <c r="L38" s="14">
        <f t="shared" si="9"/>
        <v>7.460698725481052E-14</v>
      </c>
      <c r="M38" s="14">
        <f t="shared" si="9"/>
        <v>0</v>
      </c>
      <c r="N38" s="13">
        <f t="shared" si="9"/>
        <v>10.000000000000064</v>
      </c>
      <c r="P38" s="18">
        <f t="shared" si="6"/>
        <v>270.00000000000614</v>
      </c>
      <c r="Q38" s="18"/>
    </row>
    <row r="39" spans="1:18" ht="15" x14ac:dyDescent="0.2">
      <c r="A39" s="7" t="s">
        <v>6</v>
      </c>
      <c r="B39" s="11">
        <f t="shared" si="4"/>
        <v>0</v>
      </c>
      <c r="C39" s="13">
        <f t="shared" ref="C39:N39" si="10">B39+C26-C18</f>
        <v>24.680000000000007</v>
      </c>
      <c r="D39" s="13">
        <f t="shared" si="10"/>
        <v>19.320000000000014</v>
      </c>
      <c r="E39" s="13">
        <f t="shared" si="10"/>
        <v>31.400000000000034</v>
      </c>
      <c r="F39" s="13">
        <f t="shared" si="10"/>
        <v>30.749999999999993</v>
      </c>
      <c r="G39" s="13">
        <f t="shared" si="10"/>
        <v>44.22999999999994</v>
      </c>
      <c r="H39" s="13">
        <f t="shared" si="10"/>
        <v>44.999999999999972</v>
      </c>
      <c r="I39" s="13">
        <f t="shared" si="10"/>
        <v>70.749999999999943</v>
      </c>
      <c r="J39" s="13">
        <f t="shared" si="10"/>
        <v>40.749999999999943</v>
      </c>
      <c r="K39" s="13">
        <f t="shared" si="10"/>
        <v>39.249999999999872</v>
      </c>
      <c r="L39" s="13">
        <f t="shared" si="10"/>
        <v>35.000000000000014</v>
      </c>
      <c r="M39" s="13">
        <f t="shared" si="10"/>
        <v>20.000000000000014</v>
      </c>
      <c r="N39" s="13">
        <f t="shared" si="10"/>
        <v>10.000000000000014</v>
      </c>
      <c r="P39" s="18">
        <f t="shared" si="6"/>
        <v>4111.2999999999975</v>
      </c>
      <c r="Q39" s="18"/>
    </row>
    <row r="40" spans="1:18" ht="15" x14ac:dyDescent="0.2">
      <c r="A40" s="7" t="s">
        <v>7</v>
      </c>
      <c r="B40" s="11">
        <f t="shared" si="4"/>
        <v>10</v>
      </c>
      <c r="C40" s="13">
        <f t="shared" ref="C40:N40" si="11">B40+C27-C19</f>
        <v>0</v>
      </c>
      <c r="D40" s="13">
        <f t="shared" si="11"/>
        <v>0</v>
      </c>
      <c r="E40" s="13">
        <f t="shared" si="11"/>
        <v>0</v>
      </c>
      <c r="F40" s="13">
        <f t="shared" si="11"/>
        <v>0</v>
      </c>
      <c r="G40" s="13">
        <f t="shared" si="11"/>
        <v>0</v>
      </c>
      <c r="H40" s="13">
        <f t="shared" si="11"/>
        <v>0</v>
      </c>
      <c r="I40" s="13">
        <f t="shared" si="11"/>
        <v>0.75000000000001699</v>
      </c>
      <c r="J40" s="14">
        <f t="shared" si="11"/>
        <v>0</v>
      </c>
      <c r="K40" s="14">
        <f t="shared" si="11"/>
        <v>3.5527136788005009E-14</v>
      </c>
      <c r="L40" s="13">
        <f t="shared" si="11"/>
        <v>18.999999999999865</v>
      </c>
      <c r="M40" s="13">
        <f t="shared" si="11"/>
        <v>27.250000000000014</v>
      </c>
      <c r="N40" s="13">
        <f t="shared" si="11"/>
        <v>10.000000000000007</v>
      </c>
      <c r="P40" s="18">
        <f t="shared" si="6"/>
        <v>1139.9999999999986</v>
      </c>
      <c r="Q40" s="18"/>
    </row>
    <row r="41" spans="1:18" ht="15" customHeight="1" x14ac:dyDescent="0.2">
      <c r="P41" s="23">
        <f>SUM(P35:Q40)</f>
        <v>8289.2999999999865</v>
      </c>
      <c r="Q41" s="23"/>
      <c r="R41" s="7" t="s">
        <v>29</v>
      </c>
    </row>
    <row r="44" spans="1:18" ht="15" customHeight="1" x14ac:dyDescent="0.2"/>
  </sheetData>
  <mergeCells count="37">
    <mergeCell ref="P41:Q41"/>
    <mergeCell ref="A21:B21"/>
    <mergeCell ref="A22:B22"/>
    <mergeCell ref="A23:B23"/>
    <mergeCell ref="A24:B24"/>
    <mergeCell ref="A25:B25"/>
    <mergeCell ref="A26:B26"/>
    <mergeCell ref="A27:B27"/>
    <mergeCell ref="A32:B32"/>
    <mergeCell ref="P34:Q34"/>
    <mergeCell ref="A29:B29"/>
    <mergeCell ref="A30:B30"/>
    <mergeCell ref="A31:B31"/>
    <mergeCell ref="P21:Q21"/>
    <mergeCell ref="A13:B13"/>
    <mergeCell ref="A14:B14"/>
    <mergeCell ref="A15:B15"/>
    <mergeCell ref="A16:B16"/>
    <mergeCell ref="A17:B17"/>
    <mergeCell ref="A18:B18"/>
    <mergeCell ref="A19:B19"/>
    <mergeCell ref="P40:Q40"/>
    <mergeCell ref="D3:G3"/>
    <mergeCell ref="A3:C3"/>
    <mergeCell ref="P28:Q28"/>
    <mergeCell ref="P35:Q35"/>
    <mergeCell ref="P36:Q36"/>
    <mergeCell ref="P37:Q37"/>
    <mergeCell ref="P38:Q38"/>
    <mergeCell ref="P39:Q39"/>
    <mergeCell ref="P22:Q22"/>
    <mergeCell ref="P23:Q23"/>
    <mergeCell ref="P24:Q24"/>
    <mergeCell ref="P25:Q25"/>
    <mergeCell ref="P26:Q26"/>
    <mergeCell ref="P27:Q27"/>
    <mergeCell ref="H3:I3"/>
  </mergeCells>
  <phoneticPr fontId="1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ignoredErrors>
    <ignoredError sqref="C30:N30 C31:N31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0"/>
  <sheetViews>
    <sheetView tabSelected="1" zoomScale="88" zoomScaleNormal="88" workbookViewId="0">
      <selection activeCell="C27" sqref="C27:N28"/>
    </sheetView>
  </sheetViews>
  <sheetFormatPr baseColWidth="10" defaultRowHeight="12.75" x14ac:dyDescent="0.2"/>
  <cols>
    <col min="1" max="1" width="10.42578125" style="3" customWidth="1"/>
    <col min="2" max="14" width="5.7109375" style="3" customWidth="1"/>
    <col min="15" max="15" width="4.7109375" style="3" customWidth="1"/>
    <col min="16" max="16" width="8" style="3" customWidth="1"/>
    <col min="17" max="17" width="5.5703125" style="3" customWidth="1"/>
    <col min="18" max="24" width="5.140625" style="3" customWidth="1"/>
    <col min="25" max="16384" width="11.42578125" style="3"/>
  </cols>
  <sheetData>
    <row r="1" spans="1:15" ht="26.25" x14ac:dyDescent="0.2">
      <c r="A1" s="1" t="s">
        <v>36</v>
      </c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15.75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O2" s="2"/>
    </row>
    <row r="3" spans="1:15" ht="15" customHeight="1" x14ac:dyDescent="0.2">
      <c r="A3" s="22" t="s">
        <v>1</v>
      </c>
      <c r="B3" s="22"/>
      <c r="C3" s="22"/>
      <c r="D3" s="19">
        <f>P25+P37</f>
        <v>145524</v>
      </c>
      <c r="E3" s="20"/>
      <c r="F3" s="20"/>
      <c r="G3" s="21"/>
      <c r="H3" s="24"/>
      <c r="I3" s="24"/>
      <c r="J3" s="4"/>
      <c r="K3" s="5"/>
      <c r="O3" s="2"/>
    </row>
    <row r="4" spans="1:15" ht="15.75" x14ac:dyDescent="0.2">
      <c r="J4" s="17" t="s">
        <v>17</v>
      </c>
      <c r="K4" s="9" t="s">
        <v>18</v>
      </c>
      <c r="O4" s="2"/>
    </row>
    <row r="5" spans="1:15" ht="15" x14ac:dyDescent="0.2">
      <c r="A5" s="6"/>
      <c r="B5" s="7" t="s">
        <v>17</v>
      </c>
      <c r="C5" s="7" t="s">
        <v>16</v>
      </c>
      <c r="D5" s="7" t="s">
        <v>15</v>
      </c>
      <c r="E5" s="7" t="s">
        <v>14</v>
      </c>
      <c r="F5" s="7" t="s">
        <v>11</v>
      </c>
      <c r="G5" s="7" t="s">
        <v>12</v>
      </c>
      <c r="H5" s="7" t="s">
        <v>13</v>
      </c>
      <c r="J5" s="17" t="s">
        <v>16</v>
      </c>
      <c r="K5" s="9" t="s">
        <v>19</v>
      </c>
    </row>
    <row r="6" spans="1:15" ht="15" x14ac:dyDescent="0.2">
      <c r="A6" s="10" t="s">
        <v>2</v>
      </c>
      <c r="B6" s="11">
        <v>100</v>
      </c>
      <c r="C6" s="11">
        <v>25</v>
      </c>
      <c r="D6" s="11">
        <v>50</v>
      </c>
      <c r="E6" s="11">
        <v>10</v>
      </c>
      <c r="F6" s="11">
        <v>3</v>
      </c>
      <c r="G6" s="11">
        <v>2</v>
      </c>
      <c r="H6" s="11">
        <v>4</v>
      </c>
      <c r="J6" s="17" t="s">
        <v>15</v>
      </c>
      <c r="K6" s="9" t="s">
        <v>33</v>
      </c>
    </row>
    <row r="7" spans="1:15" ht="15" x14ac:dyDescent="0.2">
      <c r="A7" s="7" t="s">
        <v>3</v>
      </c>
      <c r="B7" s="11">
        <v>80</v>
      </c>
      <c r="C7" s="11">
        <v>28</v>
      </c>
      <c r="D7" s="11">
        <v>20</v>
      </c>
      <c r="E7" s="11">
        <v>10</v>
      </c>
      <c r="F7" s="11">
        <v>3</v>
      </c>
      <c r="G7" s="11">
        <v>1</v>
      </c>
      <c r="H7" s="11">
        <v>5</v>
      </c>
      <c r="J7" s="17" t="s">
        <v>14</v>
      </c>
      <c r="K7" s="9" t="s">
        <v>34</v>
      </c>
    </row>
    <row r="8" spans="1:15" ht="15" x14ac:dyDescent="0.2">
      <c r="A8" s="7" t="s">
        <v>4</v>
      </c>
      <c r="B8" s="11">
        <v>110</v>
      </c>
      <c r="C8" s="11">
        <v>25</v>
      </c>
      <c r="D8" s="11">
        <v>0</v>
      </c>
      <c r="E8" s="11">
        <v>10</v>
      </c>
      <c r="F8" s="11">
        <v>3</v>
      </c>
      <c r="G8" s="11">
        <v>4</v>
      </c>
      <c r="H8" s="11">
        <v>5</v>
      </c>
      <c r="J8" s="17" t="s">
        <v>11</v>
      </c>
      <c r="K8" s="9" t="s">
        <v>20</v>
      </c>
    </row>
    <row r="9" spans="1:15" ht="15" x14ac:dyDescent="0.2">
      <c r="A9" s="7" t="s">
        <v>5</v>
      </c>
      <c r="B9" s="11">
        <v>90</v>
      </c>
      <c r="C9" s="11">
        <v>27</v>
      </c>
      <c r="D9" s="11">
        <v>15</v>
      </c>
      <c r="E9" s="11">
        <v>10</v>
      </c>
      <c r="F9" s="11">
        <v>2</v>
      </c>
      <c r="G9" s="11">
        <v>8</v>
      </c>
      <c r="H9" s="11">
        <v>6</v>
      </c>
      <c r="J9" s="17" t="s">
        <v>12</v>
      </c>
      <c r="K9" s="9" t="s">
        <v>35</v>
      </c>
    </row>
    <row r="10" spans="1:15" ht="15" x14ac:dyDescent="0.2">
      <c r="A10" s="7" t="s">
        <v>6</v>
      </c>
      <c r="B10" s="11">
        <v>200</v>
      </c>
      <c r="C10" s="11">
        <v>10</v>
      </c>
      <c r="D10" s="11">
        <v>0</v>
      </c>
      <c r="E10" s="11">
        <v>10</v>
      </c>
      <c r="F10" s="11">
        <v>4</v>
      </c>
      <c r="G10" s="11">
        <v>11</v>
      </c>
      <c r="H10" s="11">
        <v>4</v>
      </c>
      <c r="J10" s="17" t="s">
        <v>13</v>
      </c>
      <c r="K10" s="9" t="s">
        <v>21</v>
      </c>
    </row>
    <row r="11" spans="1:15" ht="15.75" x14ac:dyDescent="0.2">
      <c r="O11" s="2"/>
    </row>
    <row r="12" spans="1:15" ht="15.75" x14ac:dyDescent="0.2">
      <c r="A12" s="27" t="s">
        <v>22</v>
      </c>
      <c r="B12" s="28"/>
      <c r="C12" s="7">
        <v>1</v>
      </c>
      <c r="D12" s="7">
        <v>2</v>
      </c>
      <c r="E12" s="7">
        <v>3</v>
      </c>
      <c r="F12" s="7">
        <v>4</v>
      </c>
      <c r="G12" s="7">
        <v>5</v>
      </c>
      <c r="H12" s="7">
        <v>6</v>
      </c>
      <c r="I12" s="7">
        <v>7</v>
      </c>
      <c r="J12" s="7">
        <v>8</v>
      </c>
      <c r="K12" s="7">
        <v>9</v>
      </c>
      <c r="L12" s="7">
        <v>10</v>
      </c>
      <c r="M12" s="7">
        <v>11</v>
      </c>
      <c r="N12" s="7">
        <v>12</v>
      </c>
      <c r="O12" s="2"/>
    </row>
    <row r="13" spans="1:15" ht="15.75" x14ac:dyDescent="0.2">
      <c r="A13" s="27" t="s">
        <v>2</v>
      </c>
      <c r="B13" s="28"/>
      <c r="C13" s="11">
        <v>20</v>
      </c>
      <c r="D13" s="11">
        <v>22</v>
      </c>
      <c r="E13" s="11">
        <v>18</v>
      </c>
      <c r="F13" s="11">
        <v>35</v>
      </c>
      <c r="G13" s="11">
        <v>17</v>
      </c>
      <c r="H13" s="11">
        <v>19</v>
      </c>
      <c r="I13" s="11">
        <v>23</v>
      </c>
      <c r="J13" s="11">
        <v>20</v>
      </c>
      <c r="K13" s="11">
        <v>29</v>
      </c>
      <c r="L13" s="11">
        <v>30</v>
      </c>
      <c r="M13" s="11">
        <v>28</v>
      </c>
      <c r="N13" s="11">
        <v>32</v>
      </c>
      <c r="O13" s="2"/>
    </row>
    <row r="14" spans="1:15" ht="15" x14ac:dyDescent="0.2">
      <c r="A14" s="27" t="s">
        <v>3</v>
      </c>
      <c r="B14" s="28"/>
      <c r="C14" s="11">
        <v>17</v>
      </c>
      <c r="D14" s="11">
        <v>19</v>
      </c>
      <c r="E14" s="11">
        <v>23</v>
      </c>
      <c r="F14" s="11">
        <v>20</v>
      </c>
      <c r="G14" s="11">
        <v>11</v>
      </c>
      <c r="H14" s="11">
        <v>10</v>
      </c>
      <c r="I14" s="11">
        <v>12</v>
      </c>
      <c r="J14" s="11">
        <v>34</v>
      </c>
      <c r="K14" s="11">
        <v>21</v>
      </c>
      <c r="L14" s="11">
        <v>23</v>
      </c>
      <c r="M14" s="11">
        <v>30</v>
      </c>
      <c r="N14" s="11">
        <v>12</v>
      </c>
    </row>
    <row r="15" spans="1:15" ht="15" x14ac:dyDescent="0.2">
      <c r="A15" s="27" t="s">
        <v>4</v>
      </c>
      <c r="B15" s="28"/>
      <c r="C15" s="11">
        <v>18</v>
      </c>
      <c r="D15" s="11">
        <v>35</v>
      </c>
      <c r="E15" s="11">
        <v>17</v>
      </c>
      <c r="F15" s="11">
        <v>10</v>
      </c>
      <c r="G15" s="11">
        <v>9</v>
      </c>
      <c r="H15" s="11">
        <v>21</v>
      </c>
      <c r="I15" s="11">
        <v>23</v>
      </c>
      <c r="J15" s="11">
        <v>15</v>
      </c>
      <c r="K15" s="11">
        <v>10</v>
      </c>
      <c r="L15" s="11">
        <v>0</v>
      </c>
      <c r="M15" s="11">
        <v>13</v>
      </c>
      <c r="N15" s="11">
        <v>17</v>
      </c>
    </row>
    <row r="16" spans="1:15" ht="15" x14ac:dyDescent="0.2">
      <c r="A16" s="27" t="s">
        <v>5</v>
      </c>
      <c r="B16" s="28"/>
      <c r="C16" s="11">
        <v>31</v>
      </c>
      <c r="D16" s="11">
        <v>45</v>
      </c>
      <c r="E16" s="11">
        <v>24</v>
      </c>
      <c r="F16" s="11">
        <v>38</v>
      </c>
      <c r="G16" s="11">
        <v>41</v>
      </c>
      <c r="H16" s="11">
        <v>20</v>
      </c>
      <c r="I16" s="11">
        <v>19</v>
      </c>
      <c r="J16" s="11">
        <v>37</v>
      </c>
      <c r="K16" s="11">
        <v>28</v>
      </c>
      <c r="L16" s="11">
        <v>12</v>
      </c>
      <c r="M16" s="11">
        <v>30</v>
      </c>
      <c r="N16" s="11">
        <v>37</v>
      </c>
    </row>
    <row r="17" spans="1:18" ht="15" x14ac:dyDescent="0.2">
      <c r="A17" s="27" t="s">
        <v>6</v>
      </c>
      <c r="B17" s="28"/>
      <c r="C17" s="11">
        <v>23</v>
      </c>
      <c r="D17" s="11">
        <v>20</v>
      </c>
      <c r="E17" s="11">
        <v>23</v>
      </c>
      <c r="F17" s="11">
        <v>15</v>
      </c>
      <c r="G17" s="11">
        <v>10</v>
      </c>
      <c r="H17" s="11">
        <v>22</v>
      </c>
      <c r="I17" s="11">
        <v>18</v>
      </c>
      <c r="J17" s="11">
        <v>30</v>
      </c>
      <c r="K17" s="11">
        <v>28</v>
      </c>
      <c r="L17" s="11">
        <v>7</v>
      </c>
      <c r="M17" s="11">
        <v>15</v>
      </c>
      <c r="N17" s="11">
        <v>10</v>
      </c>
    </row>
    <row r="18" spans="1:18" ht="15.75" x14ac:dyDescent="0.2">
      <c r="C18" s="2" t="s">
        <v>0</v>
      </c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</row>
    <row r="19" spans="1:18" ht="15" x14ac:dyDescent="0.2">
      <c r="A19" s="27" t="s">
        <v>8</v>
      </c>
      <c r="B19" s="28"/>
      <c r="C19" s="7">
        <v>1</v>
      </c>
      <c r="D19" s="7">
        <v>2</v>
      </c>
      <c r="E19" s="7">
        <v>3</v>
      </c>
      <c r="F19" s="7">
        <v>4</v>
      </c>
      <c r="G19" s="7">
        <v>5</v>
      </c>
      <c r="H19" s="7">
        <v>6</v>
      </c>
      <c r="I19" s="7">
        <v>7</v>
      </c>
      <c r="J19" s="7">
        <v>8</v>
      </c>
      <c r="K19" s="7">
        <v>9</v>
      </c>
      <c r="L19" s="7">
        <v>10</v>
      </c>
      <c r="M19" s="7">
        <v>11</v>
      </c>
      <c r="N19" s="7">
        <v>12</v>
      </c>
      <c r="P19" s="25" t="s">
        <v>30</v>
      </c>
      <c r="Q19" s="26"/>
    </row>
    <row r="20" spans="1:18" ht="15" x14ac:dyDescent="0.2">
      <c r="A20" s="27" t="s">
        <v>2</v>
      </c>
      <c r="B20" s="28"/>
      <c r="C20" s="15">
        <v>0</v>
      </c>
      <c r="D20" s="15">
        <v>0</v>
      </c>
      <c r="E20" s="15">
        <v>10</v>
      </c>
      <c r="F20" s="15">
        <v>35</v>
      </c>
      <c r="G20" s="15">
        <v>17</v>
      </c>
      <c r="H20" s="15">
        <v>19</v>
      </c>
      <c r="I20" s="15">
        <v>23</v>
      </c>
      <c r="J20" s="15">
        <v>20</v>
      </c>
      <c r="K20" s="15">
        <v>29</v>
      </c>
      <c r="L20" s="15">
        <v>30</v>
      </c>
      <c r="M20" s="15">
        <v>28</v>
      </c>
      <c r="N20" s="15">
        <v>42</v>
      </c>
      <c r="P20" s="18">
        <f>B6*SUM(C20:N20)</f>
        <v>25300</v>
      </c>
      <c r="Q20" s="18"/>
    </row>
    <row r="21" spans="1:18" ht="15" x14ac:dyDescent="0.2">
      <c r="A21" s="27" t="s">
        <v>3</v>
      </c>
      <c r="B21" s="28"/>
      <c r="C21" s="15">
        <v>0</v>
      </c>
      <c r="D21" s="15">
        <v>16</v>
      </c>
      <c r="E21" s="15">
        <v>22.999999999999996</v>
      </c>
      <c r="F21" s="15">
        <v>20.000000000000004</v>
      </c>
      <c r="G21" s="15">
        <v>11.000000000000002</v>
      </c>
      <c r="H21" s="15">
        <v>10.000000000000002</v>
      </c>
      <c r="I21" s="15">
        <v>11.999999999999998</v>
      </c>
      <c r="J21" s="15">
        <v>34</v>
      </c>
      <c r="K21" s="15">
        <v>21.000000000000007</v>
      </c>
      <c r="L21" s="15">
        <v>22.999999999999996</v>
      </c>
      <c r="M21" s="15">
        <v>30</v>
      </c>
      <c r="N21" s="15">
        <v>22</v>
      </c>
      <c r="P21" s="18">
        <f>B7*SUM(C21:N21)</f>
        <v>17760</v>
      </c>
      <c r="Q21" s="18"/>
    </row>
    <row r="22" spans="1:18" ht="15" x14ac:dyDescent="0.2">
      <c r="A22" s="27" t="s">
        <v>4</v>
      </c>
      <c r="B22" s="28"/>
      <c r="C22" s="15">
        <v>18</v>
      </c>
      <c r="D22" s="15">
        <v>35.000000000000007</v>
      </c>
      <c r="E22" s="15">
        <v>17.000000000000036</v>
      </c>
      <c r="F22" s="15">
        <v>9.9999999999999947</v>
      </c>
      <c r="G22" s="15">
        <v>8.9999999999999893</v>
      </c>
      <c r="H22" s="15">
        <v>21.000000000000004</v>
      </c>
      <c r="I22" s="15">
        <v>23</v>
      </c>
      <c r="J22" s="15">
        <v>15</v>
      </c>
      <c r="K22" s="15">
        <v>10</v>
      </c>
      <c r="L22" s="16">
        <v>0</v>
      </c>
      <c r="M22" s="15">
        <v>13</v>
      </c>
      <c r="N22" s="15">
        <v>27</v>
      </c>
      <c r="P22" s="18">
        <f>B8*SUM(C22:N22)</f>
        <v>21780.000000000004</v>
      </c>
      <c r="Q22" s="18"/>
    </row>
    <row r="23" spans="1:18" ht="15" x14ac:dyDescent="0.2">
      <c r="A23" s="27" t="s">
        <v>5</v>
      </c>
      <c r="B23" s="28"/>
      <c r="C23" s="15">
        <v>15.999999999999998</v>
      </c>
      <c r="D23" s="15">
        <v>45.000000000000014</v>
      </c>
      <c r="E23" s="15">
        <v>24</v>
      </c>
      <c r="F23" s="15">
        <v>38</v>
      </c>
      <c r="G23" s="15">
        <v>41.000000000000036</v>
      </c>
      <c r="H23" s="15">
        <v>19.999999999999993</v>
      </c>
      <c r="I23" s="15">
        <v>19</v>
      </c>
      <c r="J23" s="15">
        <v>36.999999999999993</v>
      </c>
      <c r="K23" s="15">
        <v>28.000000000000007</v>
      </c>
      <c r="L23" s="15">
        <v>12.000000000000007</v>
      </c>
      <c r="M23" s="15">
        <v>30</v>
      </c>
      <c r="N23" s="15">
        <v>47</v>
      </c>
      <c r="P23" s="18">
        <f>B9*SUM(C23:N23)</f>
        <v>32130.000000000004</v>
      </c>
      <c r="Q23" s="18"/>
    </row>
    <row r="24" spans="1:18" ht="15" x14ac:dyDescent="0.2">
      <c r="A24" s="27" t="s">
        <v>6</v>
      </c>
      <c r="B24" s="28"/>
      <c r="C24" s="15">
        <v>22.999999999999996</v>
      </c>
      <c r="D24" s="15">
        <v>19.999999999999993</v>
      </c>
      <c r="E24" s="15">
        <v>23.000000000000007</v>
      </c>
      <c r="F24" s="15">
        <v>15</v>
      </c>
      <c r="G24" s="15">
        <v>10</v>
      </c>
      <c r="H24" s="15">
        <v>22</v>
      </c>
      <c r="I24" s="15">
        <v>20.749999999999982</v>
      </c>
      <c r="J24" s="15">
        <v>27.250000000000004</v>
      </c>
      <c r="K24" s="15">
        <v>28.000000000000004</v>
      </c>
      <c r="L24" s="15">
        <v>7</v>
      </c>
      <c r="M24" s="15">
        <v>29.25</v>
      </c>
      <c r="N24" s="15">
        <v>5.75</v>
      </c>
      <c r="P24" s="18">
        <f>B10*SUM(C24:N24)</f>
        <v>46199.999999999993</v>
      </c>
      <c r="Q24" s="18"/>
    </row>
    <row r="25" spans="1:18" ht="15" customHeight="1" x14ac:dyDescent="0.2">
      <c r="A25" s="8"/>
      <c r="B25" s="12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P25" s="23">
        <f>SUM(P20:Q24)</f>
        <v>143170</v>
      </c>
      <c r="Q25" s="23"/>
      <c r="R25" s="7" t="s">
        <v>29</v>
      </c>
    </row>
    <row r="26" spans="1:18" ht="15" x14ac:dyDescent="0.2">
      <c r="A26" s="27" t="s">
        <v>23</v>
      </c>
      <c r="B26" s="28"/>
      <c r="C26" s="7">
        <v>1</v>
      </c>
      <c r="D26" s="7">
        <v>2</v>
      </c>
      <c r="E26" s="7">
        <v>3</v>
      </c>
      <c r="F26" s="7">
        <v>4</v>
      </c>
      <c r="G26" s="7">
        <v>5</v>
      </c>
      <c r="H26" s="7">
        <v>6</v>
      </c>
      <c r="I26" s="7">
        <v>7</v>
      </c>
      <c r="J26" s="7">
        <v>8</v>
      </c>
      <c r="K26" s="7">
        <v>9</v>
      </c>
      <c r="L26" s="7">
        <v>10</v>
      </c>
      <c r="M26" s="7">
        <v>11</v>
      </c>
      <c r="N26" s="7">
        <v>12</v>
      </c>
    </row>
    <row r="27" spans="1:18" ht="15" x14ac:dyDescent="0.2">
      <c r="A27" s="27" t="s">
        <v>24</v>
      </c>
      <c r="B27" s="28"/>
      <c r="C27" s="13">
        <f t="shared" ref="C27:N27" si="0">SUMPRODUCT(C20:C24,$F6:$F10)</f>
        <v>178</v>
      </c>
      <c r="D27" s="13">
        <f t="shared" si="0"/>
        <v>323</v>
      </c>
      <c r="E27" s="13">
        <f t="shared" si="0"/>
        <v>290.00000000000011</v>
      </c>
      <c r="F27" s="13">
        <f t="shared" si="0"/>
        <v>331</v>
      </c>
      <c r="G27" s="13">
        <f t="shared" si="0"/>
        <v>233.00000000000006</v>
      </c>
      <c r="H27" s="13">
        <f t="shared" si="0"/>
        <v>278</v>
      </c>
      <c r="I27" s="13">
        <f t="shared" si="0"/>
        <v>294.99999999999994</v>
      </c>
      <c r="J27" s="13">
        <f t="shared" si="0"/>
        <v>390</v>
      </c>
      <c r="K27" s="13">
        <f t="shared" si="0"/>
        <v>348.00000000000006</v>
      </c>
      <c r="L27" s="13">
        <f t="shared" si="0"/>
        <v>211</v>
      </c>
      <c r="M27" s="13">
        <f t="shared" si="0"/>
        <v>390</v>
      </c>
      <c r="N27" s="13">
        <f t="shared" si="0"/>
        <v>390</v>
      </c>
      <c r="P27" s="7" t="s">
        <v>26</v>
      </c>
      <c r="Q27" s="11">
        <v>390</v>
      </c>
    </row>
    <row r="28" spans="1:18" ht="15" x14ac:dyDescent="0.2">
      <c r="A28" s="27" t="s">
        <v>25</v>
      </c>
      <c r="B28" s="28"/>
      <c r="C28" s="13">
        <f t="shared" ref="C28:N28" si="1">SUMPRODUCT(C20:C24,$G6:$G10)</f>
        <v>453</v>
      </c>
      <c r="D28" s="13">
        <f t="shared" si="1"/>
        <v>736</v>
      </c>
      <c r="E28" s="13">
        <f t="shared" si="1"/>
        <v>556.00000000000023</v>
      </c>
      <c r="F28" s="13">
        <f t="shared" si="1"/>
        <v>599</v>
      </c>
      <c r="G28" s="13">
        <f t="shared" si="1"/>
        <v>519.00000000000023</v>
      </c>
      <c r="H28" s="13">
        <f t="shared" si="1"/>
        <v>534</v>
      </c>
      <c r="I28" s="13">
        <f t="shared" si="1"/>
        <v>530.24999999999977</v>
      </c>
      <c r="J28" s="13">
        <f t="shared" si="1"/>
        <v>729.75</v>
      </c>
      <c r="K28" s="13">
        <f t="shared" si="1"/>
        <v>651.00000000000011</v>
      </c>
      <c r="L28" s="13">
        <f t="shared" si="1"/>
        <v>256.00000000000006</v>
      </c>
      <c r="M28" s="13">
        <f t="shared" si="1"/>
        <v>699.75</v>
      </c>
      <c r="N28" s="13">
        <f t="shared" si="1"/>
        <v>653.25</v>
      </c>
      <c r="P28" s="7" t="s">
        <v>27</v>
      </c>
      <c r="Q28" s="11">
        <v>850</v>
      </c>
    </row>
    <row r="29" spans="1:18" ht="15" x14ac:dyDescent="0.2">
      <c r="A29" s="27" t="s">
        <v>9</v>
      </c>
      <c r="B29" s="28"/>
      <c r="C29" s="13">
        <f t="shared" ref="C29:N29" si="2">SUMPRODUCT(C32:C36,$H6:$H10)</f>
        <v>135</v>
      </c>
      <c r="D29" s="13">
        <f t="shared" si="2"/>
        <v>32</v>
      </c>
      <c r="E29" s="13">
        <f t="shared" si="2"/>
        <v>1.7763568394002505E-13</v>
      </c>
      <c r="F29" s="13">
        <f t="shared" si="2"/>
        <v>1.5099033134902129E-13</v>
      </c>
      <c r="G29" s="13">
        <f t="shared" si="2"/>
        <v>9.7699626167013776E-14</v>
      </c>
      <c r="H29" s="13">
        <f t="shared" si="2"/>
        <v>0</v>
      </c>
      <c r="I29" s="13">
        <f t="shared" si="2"/>
        <v>10.999999999999929</v>
      </c>
      <c r="J29" s="13">
        <f t="shared" si="2"/>
        <v>0</v>
      </c>
      <c r="K29" s="13">
        <f t="shared" si="2"/>
        <v>0</v>
      </c>
      <c r="L29" s="13">
        <f t="shared" si="2"/>
        <v>0</v>
      </c>
      <c r="M29" s="13">
        <f t="shared" si="2"/>
        <v>57</v>
      </c>
      <c r="N29" s="13">
        <f t="shared" si="2"/>
        <v>240</v>
      </c>
      <c r="P29" s="7" t="s">
        <v>28</v>
      </c>
      <c r="Q29" s="11">
        <v>1000</v>
      </c>
    </row>
    <row r="31" spans="1:18" ht="15" x14ac:dyDescent="0.2">
      <c r="A31" s="7" t="s">
        <v>10</v>
      </c>
      <c r="B31" s="7">
        <v>0</v>
      </c>
      <c r="C31" s="7">
        <v>1</v>
      </c>
      <c r="D31" s="7">
        <v>2</v>
      </c>
      <c r="E31" s="7">
        <v>3</v>
      </c>
      <c r="F31" s="7">
        <v>4</v>
      </c>
      <c r="G31" s="7">
        <v>5</v>
      </c>
      <c r="H31" s="7">
        <v>6</v>
      </c>
      <c r="I31" s="7">
        <v>7</v>
      </c>
      <c r="J31" s="7">
        <v>8</v>
      </c>
      <c r="K31" s="7">
        <v>9</v>
      </c>
      <c r="L31" s="7">
        <v>10</v>
      </c>
      <c r="M31" s="7">
        <v>11</v>
      </c>
      <c r="N31" s="7">
        <v>12</v>
      </c>
      <c r="P31" s="27" t="s">
        <v>31</v>
      </c>
      <c r="Q31" s="28"/>
    </row>
    <row r="32" spans="1:18" ht="15" x14ac:dyDescent="0.2">
      <c r="A32" s="7" t="s">
        <v>2</v>
      </c>
      <c r="B32" s="11">
        <f>D6</f>
        <v>50</v>
      </c>
      <c r="C32" s="13">
        <f t="shared" ref="C32:N32" si="3">B32+C20-C13</f>
        <v>30</v>
      </c>
      <c r="D32" s="13">
        <f t="shared" si="3"/>
        <v>8</v>
      </c>
      <c r="E32" s="13">
        <f t="shared" si="3"/>
        <v>0</v>
      </c>
      <c r="F32" s="13">
        <f t="shared" si="3"/>
        <v>0</v>
      </c>
      <c r="G32" s="13">
        <f t="shared" si="3"/>
        <v>0</v>
      </c>
      <c r="H32" s="13">
        <f t="shared" si="3"/>
        <v>0</v>
      </c>
      <c r="I32" s="14">
        <f t="shared" si="3"/>
        <v>0</v>
      </c>
      <c r="J32" s="14">
        <f t="shared" si="3"/>
        <v>0</v>
      </c>
      <c r="K32" s="14">
        <f t="shared" si="3"/>
        <v>0</v>
      </c>
      <c r="L32" s="14">
        <f t="shared" si="3"/>
        <v>0</v>
      </c>
      <c r="M32" s="14">
        <f t="shared" si="3"/>
        <v>0</v>
      </c>
      <c r="N32" s="13">
        <f t="shared" si="3"/>
        <v>10</v>
      </c>
      <c r="P32" s="18">
        <f>C6*SUM(C32:N32)</f>
        <v>1200</v>
      </c>
      <c r="Q32" s="18"/>
    </row>
    <row r="33" spans="1:18" ht="15" x14ac:dyDescent="0.2">
      <c r="A33" s="7" t="s">
        <v>3</v>
      </c>
      <c r="B33" s="11">
        <f>D7</f>
        <v>20</v>
      </c>
      <c r="C33" s="14">
        <f t="shared" ref="C33:N33" si="4">B33+C21-C14</f>
        <v>3</v>
      </c>
      <c r="D33" s="14">
        <f t="shared" si="4"/>
        <v>0</v>
      </c>
      <c r="E33" s="14">
        <f t="shared" si="4"/>
        <v>0</v>
      </c>
      <c r="F33" s="14">
        <f t="shared" si="4"/>
        <v>0</v>
      </c>
      <c r="G33" s="14">
        <f t="shared" si="4"/>
        <v>0</v>
      </c>
      <c r="H33" s="13">
        <f t="shared" si="4"/>
        <v>0</v>
      </c>
      <c r="I33" s="14">
        <f t="shared" si="4"/>
        <v>0</v>
      </c>
      <c r="J33" s="14">
        <f t="shared" si="4"/>
        <v>0</v>
      </c>
      <c r="K33" s="14">
        <f t="shared" si="4"/>
        <v>0</v>
      </c>
      <c r="L33" s="14">
        <f t="shared" si="4"/>
        <v>0</v>
      </c>
      <c r="M33" s="14">
        <f t="shared" si="4"/>
        <v>0</v>
      </c>
      <c r="N33" s="13">
        <f t="shared" si="4"/>
        <v>10</v>
      </c>
      <c r="P33" s="18">
        <f>C7*SUM(C33:N33)</f>
        <v>364</v>
      </c>
      <c r="Q33" s="18"/>
    </row>
    <row r="34" spans="1:18" ht="15" x14ac:dyDescent="0.2">
      <c r="A34" s="7" t="s">
        <v>4</v>
      </c>
      <c r="B34" s="11">
        <f>D8</f>
        <v>0</v>
      </c>
      <c r="C34" s="14">
        <f t="shared" ref="C34:N34" si="5">B34+C22-C15</f>
        <v>0</v>
      </c>
      <c r="D34" s="14">
        <f t="shared" si="5"/>
        <v>0</v>
      </c>
      <c r="E34" s="14">
        <f t="shared" si="5"/>
        <v>3.5527136788005009E-14</v>
      </c>
      <c r="F34" s="14">
        <f t="shared" si="5"/>
        <v>3.0198066269804258E-14</v>
      </c>
      <c r="G34" s="14">
        <f t="shared" si="5"/>
        <v>1.9539925233402755E-14</v>
      </c>
      <c r="H34" s="13">
        <f t="shared" si="5"/>
        <v>0</v>
      </c>
      <c r="I34" s="14">
        <f t="shared" si="5"/>
        <v>0</v>
      </c>
      <c r="J34" s="14">
        <f t="shared" si="5"/>
        <v>0</v>
      </c>
      <c r="K34" s="14">
        <f t="shared" si="5"/>
        <v>0</v>
      </c>
      <c r="L34" s="14">
        <f t="shared" si="5"/>
        <v>0</v>
      </c>
      <c r="M34" s="14">
        <f t="shared" si="5"/>
        <v>0</v>
      </c>
      <c r="N34" s="13">
        <f t="shared" si="5"/>
        <v>10</v>
      </c>
      <c r="P34" s="18">
        <f>C8*SUM(C34:N34)</f>
        <v>250.00000000000213</v>
      </c>
      <c r="Q34" s="18"/>
    </row>
    <row r="35" spans="1:18" ht="15" x14ac:dyDescent="0.2">
      <c r="A35" s="7" t="s">
        <v>5</v>
      </c>
      <c r="B35" s="11">
        <f>D9</f>
        <v>15</v>
      </c>
      <c r="C35" s="14">
        <f t="shared" ref="C35:N35" si="6">B35+C23-C16</f>
        <v>0</v>
      </c>
      <c r="D35" s="14">
        <f t="shared" si="6"/>
        <v>0</v>
      </c>
      <c r="E35" s="14">
        <f t="shared" si="6"/>
        <v>0</v>
      </c>
      <c r="F35" s="14">
        <f t="shared" si="6"/>
        <v>0</v>
      </c>
      <c r="G35" s="14">
        <f t="shared" si="6"/>
        <v>0</v>
      </c>
      <c r="H35" s="13">
        <f t="shared" si="6"/>
        <v>0</v>
      </c>
      <c r="I35" s="14">
        <f t="shared" si="6"/>
        <v>0</v>
      </c>
      <c r="J35" s="14">
        <f t="shared" si="6"/>
        <v>0</v>
      </c>
      <c r="K35" s="14">
        <f t="shared" si="6"/>
        <v>0</v>
      </c>
      <c r="L35" s="14">
        <f t="shared" si="6"/>
        <v>0</v>
      </c>
      <c r="M35" s="14">
        <f t="shared" si="6"/>
        <v>0</v>
      </c>
      <c r="N35" s="13">
        <f t="shared" si="6"/>
        <v>10</v>
      </c>
      <c r="P35" s="18">
        <f>C9*SUM(C35:N35)</f>
        <v>270</v>
      </c>
      <c r="Q35" s="18"/>
    </row>
    <row r="36" spans="1:18" ht="15" x14ac:dyDescent="0.2">
      <c r="A36" s="7" t="s">
        <v>6</v>
      </c>
      <c r="B36" s="11">
        <f>D10</f>
        <v>0</v>
      </c>
      <c r="C36" s="13">
        <f t="shared" ref="C36:N36" si="7">B36+C24-C17</f>
        <v>0</v>
      </c>
      <c r="D36" s="13">
        <f t="shared" si="7"/>
        <v>0</v>
      </c>
      <c r="E36" s="13">
        <f t="shared" si="7"/>
        <v>0</v>
      </c>
      <c r="F36" s="13">
        <f t="shared" si="7"/>
        <v>0</v>
      </c>
      <c r="G36" s="13">
        <f t="shared" si="7"/>
        <v>0</v>
      </c>
      <c r="H36" s="13">
        <f t="shared" si="7"/>
        <v>0</v>
      </c>
      <c r="I36" s="13">
        <f t="shared" si="7"/>
        <v>2.7499999999999822</v>
      </c>
      <c r="J36" s="13">
        <f t="shared" si="7"/>
        <v>0</v>
      </c>
      <c r="K36" s="13">
        <f t="shared" si="7"/>
        <v>0</v>
      </c>
      <c r="L36" s="13">
        <f t="shared" si="7"/>
        <v>0</v>
      </c>
      <c r="M36" s="13">
        <f t="shared" si="7"/>
        <v>14.25</v>
      </c>
      <c r="N36" s="13">
        <f t="shared" si="7"/>
        <v>10</v>
      </c>
      <c r="P36" s="18">
        <f>C10*SUM(C36:N36)</f>
        <v>269.99999999999983</v>
      </c>
      <c r="Q36" s="18"/>
    </row>
    <row r="37" spans="1:18" ht="15" customHeight="1" x14ac:dyDescent="0.2">
      <c r="P37" s="23">
        <f>SUM(P32:Q36)</f>
        <v>2354.0000000000018</v>
      </c>
      <c r="Q37" s="23"/>
      <c r="R37" s="7" t="s">
        <v>29</v>
      </c>
    </row>
    <row r="40" spans="1:18" ht="15" customHeight="1" x14ac:dyDescent="0.2"/>
  </sheetData>
  <mergeCells count="33">
    <mergeCell ref="A14:B14"/>
    <mergeCell ref="A3:C3"/>
    <mergeCell ref="D3:G3"/>
    <mergeCell ref="H3:I3"/>
    <mergeCell ref="A12:B12"/>
    <mergeCell ref="A13:B13"/>
    <mergeCell ref="A15:B15"/>
    <mergeCell ref="A16:B16"/>
    <mergeCell ref="A17:B17"/>
    <mergeCell ref="A19:B19"/>
    <mergeCell ref="P19:Q19"/>
    <mergeCell ref="A20:B20"/>
    <mergeCell ref="P20:Q20"/>
    <mergeCell ref="A21:B21"/>
    <mergeCell ref="P21:Q21"/>
    <mergeCell ref="A22:B22"/>
    <mergeCell ref="P22:Q22"/>
    <mergeCell ref="P31:Q31"/>
    <mergeCell ref="A23:B23"/>
    <mergeCell ref="P23:Q23"/>
    <mergeCell ref="A24:B24"/>
    <mergeCell ref="P24:Q24"/>
    <mergeCell ref="P25:Q25"/>
    <mergeCell ref="A26:B26"/>
    <mergeCell ref="A27:B27"/>
    <mergeCell ref="A28:B28"/>
    <mergeCell ref="A29:B29"/>
    <mergeCell ref="P37:Q37"/>
    <mergeCell ref="P32:Q32"/>
    <mergeCell ref="P33:Q33"/>
    <mergeCell ref="P34:Q34"/>
    <mergeCell ref="P35:Q35"/>
    <mergeCell ref="P36:Q36"/>
  </mergeCells>
  <pageMargins left="0.78740157499999996" right="0.78740157499999996" top="0.984251969" bottom="0.984251969" header="0.4921259845" footer="0.4921259845"/>
  <pageSetup paperSize="9" orientation="portrait" r:id="rId1"/>
  <headerFooter alignWithMargins="0"/>
  <ignoredErrors>
    <ignoredError sqref="C27:N28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Modèle trop grand</vt:lpstr>
      <vt:lpstr>Modèle réduit pour 2010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prins</dc:creator>
  <cp:lastModifiedBy>marc</cp:lastModifiedBy>
  <dcterms:created xsi:type="dcterms:W3CDTF">2008-11-04T18:24:45Z</dcterms:created>
  <dcterms:modified xsi:type="dcterms:W3CDTF">2010-11-15T14:02:55Z</dcterms:modified>
</cp:coreProperties>
</file>